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90"/>
  </bookViews>
  <sheets>
    <sheet name="31.12.2020" sheetId="6" r:id="rId1"/>
  </sheets>
  <calcPr calcId="145621"/>
</workbook>
</file>

<file path=xl/calcChain.xml><?xml version="1.0" encoding="utf-8"?>
<calcChain xmlns="http://schemas.openxmlformats.org/spreadsheetml/2006/main">
  <c r="H94" i="6" l="1"/>
  <c r="F94" i="6"/>
  <c r="I133" i="6"/>
  <c r="H133" i="6"/>
  <c r="F133" i="6"/>
  <c r="I134" i="6"/>
  <c r="I130" i="6" l="1"/>
  <c r="I92" i="6"/>
  <c r="H117" i="6"/>
  <c r="I43" i="6"/>
  <c r="I58" i="6"/>
  <c r="I97" i="6"/>
  <c r="E89" i="6"/>
  <c r="H24" i="6"/>
  <c r="I131" i="6"/>
  <c r="I107" i="6"/>
  <c r="E72" i="6"/>
  <c r="H72" i="6"/>
  <c r="I72" i="6" s="1"/>
  <c r="I78" i="6"/>
  <c r="H26" i="6"/>
  <c r="H91" i="6"/>
  <c r="H89" i="6"/>
  <c r="I90" i="6"/>
  <c r="H86" i="6"/>
  <c r="H83" i="6"/>
  <c r="I79" i="6"/>
  <c r="I77" i="6"/>
  <c r="I74" i="6"/>
  <c r="I73" i="6"/>
  <c r="H65" i="6"/>
  <c r="H64" i="6" s="1"/>
  <c r="I67" i="6"/>
  <c r="I63" i="6"/>
  <c r="H54" i="6"/>
  <c r="H53" i="6" s="1"/>
  <c r="I52" i="6"/>
  <c r="I51" i="6"/>
  <c r="I49" i="6"/>
  <c r="I48" i="6"/>
  <c r="I47" i="6"/>
  <c r="I46" i="6"/>
  <c r="I45" i="6"/>
  <c r="I44" i="6"/>
  <c r="I42" i="6"/>
  <c r="I41" i="6"/>
  <c r="I40" i="6"/>
  <c r="I39" i="6"/>
  <c r="I38" i="6"/>
  <c r="I29" i="6"/>
  <c r="I28" i="6"/>
  <c r="I27" i="6"/>
  <c r="I21" i="6"/>
  <c r="I18" i="6"/>
  <c r="I17" i="6"/>
  <c r="I14" i="6"/>
  <c r="I12" i="6"/>
  <c r="I11" i="6"/>
  <c r="H23" i="6" l="1"/>
  <c r="I89" i="6"/>
  <c r="H71" i="6"/>
  <c r="I114" i="6"/>
  <c r="I115" i="6"/>
  <c r="I113" i="6"/>
  <c r="I101" i="6"/>
  <c r="I112" i="6"/>
  <c r="I116" i="6"/>
  <c r="I110" i="6"/>
  <c r="I109" i="6"/>
  <c r="I124" i="6"/>
  <c r="I123" i="6"/>
  <c r="F91" i="6"/>
  <c r="F85" i="6" s="1"/>
  <c r="E83" i="6"/>
  <c r="I69" i="6"/>
  <c r="E62" i="6"/>
  <c r="E26" i="6"/>
  <c r="I26" i="6" s="1"/>
  <c r="E16" i="6"/>
  <c r="E15" i="6" s="1"/>
  <c r="E10" i="6"/>
  <c r="E9" i="6" s="1"/>
  <c r="E61" i="6" l="1"/>
  <c r="G61" i="6" s="1"/>
  <c r="I61" i="6" s="1"/>
  <c r="I62" i="6"/>
  <c r="E71" i="6"/>
  <c r="H16" i="6"/>
  <c r="I22" i="6"/>
  <c r="I127" i="6" l="1"/>
  <c r="H85" i="6" l="1"/>
  <c r="E102" i="6"/>
  <c r="E54" i="6"/>
  <c r="E31" i="6"/>
  <c r="E30" i="6" s="1"/>
  <c r="H102" i="6" l="1"/>
  <c r="F117" i="6"/>
  <c r="I111" i="6"/>
  <c r="I100" i="6"/>
  <c r="I108" i="6"/>
  <c r="I106" i="6"/>
  <c r="I105" i="6"/>
  <c r="I99" i="6"/>
  <c r="H95" i="6"/>
  <c r="E95" i="6"/>
  <c r="E94" i="6" s="1"/>
  <c r="E53" i="6"/>
  <c r="G53" i="6" s="1"/>
  <c r="I59" i="6"/>
  <c r="I57" i="6"/>
  <c r="I56" i="6"/>
  <c r="I55" i="6"/>
  <c r="I60" i="6"/>
  <c r="I54" i="6"/>
  <c r="I87" i="6"/>
  <c r="I93" i="6"/>
  <c r="E86" i="6"/>
  <c r="I88" i="6"/>
  <c r="F65" i="6"/>
  <c r="F64" i="6" s="1"/>
  <c r="I84" i="6"/>
  <c r="I70" i="6"/>
  <c r="G30" i="6"/>
  <c r="I37" i="6"/>
  <c r="I36" i="6"/>
  <c r="I35" i="6"/>
  <c r="I34" i="6"/>
  <c r="E24" i="6"/>
  <c r="F19" i="6"/>
  <c r="F15" i="6" s="1"/>
  <c r="E85" i="6" l="1"/>
  <c r="G85" i="6" s="1"/>
  <c r="G64" i="6"/>
  <c r="I64" i="6"/>
  <c r="I53" i="6"/>
  <c r="E23" i="6"/>
  <c r="F135" i="6"/>
  <c r="F138" i="6" s="1"/>
  <c r="G15" i="6"/>
  <c r="G23" i="6" l="1"/>
  <c r="E135" i="6"/>
  <c r="G94" i="6"/>
  <c r="H31" i="6"/>
  <c r="I20" i="6"/>
  <c r="H10" i="6"/>
  <c r="H9" i="6" s="1"/>
  <c r="I132" i="6"/>
  <c r="I129" i="6"/>
  <c r="I128" i="6"/>
  <c r="I126" i="6"/>
  <c r="I125" i="6"/>
  <c r="I122" i="6"/>
  <c r="I121" i="6"/>
  <c r="I120" i="6"/>
  <c r="I119" i="6"/>
  <c r="I118" i="6"/>
  <c r="I96" i="6"/>
  <c r="I98" i="6"/>
  <c r="I33" i="6"/>
  <c r="I32" i="6"/>
  <c r="I25" i="6"/>
  <c r="I104" i="6"/>
  <c r="I103" i="6"/>
  <c r="I80" i="6"/>
  <c r="I81" i="6"/>
  <c r="I82" i="6"/>
  <c r="H30" i="6" l="1"/>
  <c r="I30" i="6" s="1"/>
  <c r="I91" i="6"/>
  <c r="I94" i="6"/>
  <c r="I117" i="6"/>
  <c r="I102" i="6"/>
  <c r="I75" i="6"/>
  <c r="I68" i="6"/>
  <c r="I66" i="6"/>
  <c r="H19" i="6"/>
  <c r="H15" i="6" l="1"/>
  <c r="H135" i="6" s="1"/>
  <c r="H138" i="6"/>
  <c r="G9" i="6"/>
  <c r="I19" i="6"/>
  <c r="I65" i="6"/>
  <c r="I31" i="6"/>
  <c r="I9" i="6" l="1"/>
  <c r="H139" i="6"/>
  <c r="I10" i="6"/>
  <c r="E76" i="6"/>
  <c r="I24" i="6"/>
  <c r="I16" i="6" l="1"/>
  <c r="I76" i="6"/>
  <c r="I71" i="6" l="1"/>
  <c r="G71" i="6"/>
  <c r="F139" i="6"/>
  <c r="I15" i="6"/>
  <c r="I23" i="6"/>
  <c r="G135" i="6" l="1"/>
  <c r="I135" i="6" s="1"/>
  <c r="I83" i="6"/>
  <c r="I86" i="6"/>
  <c r="I95" i="6"/>
  <c r="I85" i="6" l="1"/>
</calcChain>
</file>

<file path=xl/sharedStrings.xml><?xml version="1.0" encoding="utf-8"?>
<sst xmlns="http://schemas.openxmlformats.org/spreadsheetml/2006/main" count="139" uniqueCount="42">
  <si>
    <t>dział</t>
  </si>
  <si>
    <t>rozdział</t>
  </si>
  <si>
    <t>§</t>
  </si>
  <si>
    <t>Sołectwo</t>
  </si>
  <si>
    <t>kwota wydatku bieżącego</t>
  </si>
  <si>
    <t>kwota wydatku majątkowego</t>
  </si>
  <si>
    <t>Razem</t>
  </si>
  <si>
    <t>Podzamcze</t>
  </si>
  <si>
    <t>Korzeniewo</t>
  </si>
  <si>
    <t>w tym:</t>
  </si>
  <si>
    <t>Gurcz</t>
  </si>
  <si>
    <t>Baldram</t>
  </si>
  <si>
    <t>Brachlewo</t>
  </si>
  <si>
    <t>Brokowo</t>
  </si>
  <si>
    <t>Bronno</t>
  </si>
  <si>
    <t>Dubiel</t>
  </si>
  <si>
    <t>Grabówko</t>
  </si>
  <si>
    <t>Janowo</t>
  </si>
  <si>
    <t>Licze</t>
  </si>
  <si>
    <t>Mareza</t>
  </si>
  <si>
    <t>Mareza Osiedle</t>
  </si>
  <si>
    <t>Nowy Dwór</t>
  </si>
  <si>
    <t>Obory</t>
  </si>
  <si>
    <t>Pawlice</t>
  </si>
  <si>
    <t>Rakowice</t>
  </si>
  <si>
    <t>Rakowiec</t>
  </si>
  <si>
    <t>Szałwinek</t>
  </si>
  <si>
    <t>Rozpędziny</t>
  </si>
  <si>
    <t>Dankowo</t>
  </si>
  <si>
    <t>Lipianki</t>
  </si>
  <si>
    <t xml:space="preserve">Gniewskie Pole </t>
  </si>
  <si>
    <t>Ośno</t>
  </si>
  <si>
    <t>Kamionka</t>
  </si>
  <si>
    <t>wyk. %</t>
  </si>
  <si>
    <t xml:space="preserve">Tychnowy </t>
  </si>
  <si>
    <t>wydatki majątkowe</t>
  </si>
  <si>
    <t>wydatki bieżące</t>
  </si>
  <si>
    <t>INFORMACJA O WYKONANIU FUNDUSZU SOŁECKIEGO ZA ROK 2020 - ZESTAWIENIE ZBIORCZE</t>
  </si>
  <si>
    <t>Gniewskie Pole</t>
  </si>
  <si>
    <t>Górki</t>
  </si>
  <si>
    <t>Wykonanie na 31.12.2020 r.</t>
  </si>
  <si>
    <t>Zał. Nr 12
do Sprawozdania z wykonania
budżetu za 2020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</si>
</sst>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%"/>
  </numFmts>
  <fonts count="17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1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7" fillId="0" borderId="0" xfId="0" applyFont="1"/>
    <xf numFmtId="0" fontId="8" fillId="0" borderId="0" xfId="0" applyFont="1"/>
    <xf numFmtId="4" fontId="8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/>
    <xf numFmtId="0" fontId="5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/>
    <xf numFmtId="3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/>
    <xf numFmtId="2" fontId="6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8" fillId="2" borderId="3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/>
    <xf numFmtId="164" fontId="16" fillId="2" borderId="1" xfId="0" applyNumberFormat="1" applyFont="1" applyFill="1" applyBorder="1"/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4" fontId="13" fillId="2" borderId="1" xfId="0" applyNumberFormat="1" applyFont="1" applyFill="1" applyBorder="1"/>
    <xf numFmtId="164" fontId="15" fillId="2" borderId="1" xfId="0" applyNumberFormat="1" applyFont="1" applyFill="1" applyBorder="1"/>
    <xf numFmtId="164" fontId="3" fillId="2" borderId="1" xfId="0" applyNumberFormat="1" applyFont="1" applyFill="1" applyBorder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topLeftCell="A54" zoomScaleNormal="100" workbookViewId="0">
      <selection activeCell="K23" sqref="K23"/>
    </sheetView>
  </sheetViews>
  <sheetFormatPr defaultColWidth="8.75" defaultRowHeight="14.25"/>
  <cols>
    <col min="1" max="1" width="4.5" style="7" customWidth="1"/>
    <col min="2" max="2" width="6.5" style="7" customWidth="1"/>
    <col min="3" max="3" width="5.125" style="7" customWidth="1"/>
    <col min="4" max="4" width="12.75" style="7" customWidth="1"/>
    <col min="5" max="5" width="11.5" style="7" customWidth="1"/>
    <col min="6" max="6" width="11.875" style="8" customWidth="1"/>
    <col min="7" max="7" width="8.125" style="7" customWidth="1"/>
    <col min="8" max="8" width="11.875" style="1" customWidth="1"/>
    <col min="9" max="9" width="7.875" style="11" customWidth="1"/>
    <col min="10" max="10" width="9.875" style="1" bestFit="1" customWidth="1"/>
    <col min="11" max="16384" width="8.75" style="1"/>
  </cols>
  <sheetData>
    <row r="1" spans="1:10" ht="15">
      <c r="F1" s="73"/>
      <c r="G1" s="73"/>
      <c r="H1" s="67" t="s">
        <v>41</v>
      </c>
      <c r="I1" s="68"/>
      <c r="J1" s="68"/>
    </row>
    <row r="2" spans="1:10" ht="13.5" customHeight="1">
      <c r="A2" s="6"/>
      <c r="F2" s="73"/>
      <c r="G2" s="73"/>
      <c r="H2" s="68"/>
      <c r="I2" s="68"/>
      <c r="J2" s="68"/>
    </row>
    <row r="3" spans="1:10" ht="11.25" customHeight="1">
      <c r="A3" s="6"/>
      <c r="F3" s="73"/>
      <c r="G3" s="73"/>
      <c r="H3" s="68"/>
      <c r="I3" s="68"/>
      <c r="J3" s="68"/>
    </row>
    <row r="4" spans="1:10" ht="15.75" hidden="1" customHeight="1">
      <c r="A4" s="6"/>
      <c r="F4" s="73"/>
      <c r="G4" s="73"/>
      <c r="H4" s="10"/>
      <c r="J4" s="5"/>
    </row>
    <row r="5" spans="1:10" ht="15.75" hidden="1" customHeight="1">
      <c r="A5" s="6"/>
      <c r="F5" s="9"/>
      <c r="G5" s="9"/>
      <c r="H5" s="9"/>
      <c r="J5" s="5"/>
    </row>
    <row r="6" spans="1:10" ht="32.25" customHeight="1">
      <c r="A6" s="75" t="s">
        <v>37</v>
      </c>
      <c r="B6" s="76"/>
      <c r="C6" s="76"/>
      <c r="D6" s="76"/>
      <c r="E6" s="76"/>
      <c r="F6" s="76"/>
      <c r="G6" s="76"/>
      <c r="J6" s="5"/>
    </row>
    <row r="7" spans="1:10" ht="9.75" customHeight="1">
      <c r="A7" s="6"/>
      <c r="J7" s="5"/>
    </row>
    <row r="8" spans="1:10" ht="44.25" customHeight="1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3" t="s">
        <v>5</v>
      </c>
      <c r="G8" s="12" t="s">
        <v>6</v>
      </c>
      <c r="H8" s="14" t="s">
        <v>40</v>
      </c>
      <c r="I8" s="15" t="s">
        <v>33</v>
      </c>
      <c r="J8" s="5"/>
    </row>
    <row r="9" spans="1:10">
      <c r="A9" s="51">
        <v>600</v>
      </c>
      <c r="B9" s="52">
        <v>60016</v>
      </c>
      <c r="C9" s="52"/>
      <c r="D9" s="16" t="s">
        <v>6</v>
      </c>
      <c r="E9" s="17">
        <f>E10+E13</f>
        <v>15069.26</v>
      </c>
      <c r="F9" s="18"/>
      <c r="G9" s="18">
        <f>SUM(E9:F9)</f>
        <v>15069.26</v>
      </c>
      <c r="H9" s="19">
        <f>H10+H11+H12</f>
        <v>2080</v>
      </c>
      <c r="I9" s="61">
        <f>H9/G9</f>
        <v>0.13802933919781063</v>
      </c>
      <c r="J9" s="5"/>
    </row>
    <row r="10" spans="1:10" ht="15">
      <c r="A10" s="77"/>
      <c r="B10" s="71"/>
      <c r="C10" s="52">
        <v>4210</v>
      </c>
      <c r="D10" s="20" t="s">
        <v>9</v>
      </c>
      <c r="E10" s="21">
        <f>E11+E12</f>
        <v>1572.26</v>
      </c>
      <c r="F10" s="22"/>
      <c r="G10" s="23"/>
      <c r="H10" s="24">
        <f>SUM(H11:H11)</f>
        <v>520</v>
      </c>
      <c r="I10" s="62">
        <f t="shared" ref="I10" si="0">H10/E10</f>
        <v>0.3307341025021307</v>
      </c>
      <c r="J10" s="5"/>
    </row>
    <row r="11" spans="1:10" ht="15" customHeight="1">
      <c r="A11" s="77"/>
      <c r="B11" s="71"/>
      <c r="C11" s="52"/>
      <c r="D11" s="20" t="s">
        <v>15</v>
      </c>
      <c r="E11" s="25">
        <v>526</v>
      </c>
      <c r="F11" s="26"/>
      <c r="G11" s="18"/>
      <c r="H11" s="27">
        <v>520</v>
      </c>
      <c r="I11" s="63">
        <f>H11/E11</f>
        <v>0.98859315589353614</v>
      </c>
      <c r="J11" s="5"/>
    </row>
    <row r="12" spans="1:10" ht="15" customHeight="1">
      <c r="A12" s="51"/>
      <c r="B12" s="52"/>
      <c r="C12" s="52"/>
      <c r="D12" s="20" t="s">
        <v>24</v>
      </c>
      <c r="E12" s="25">
        <v>1046.26</v>
      </c>
      <c r="F12" s="26"/>
      <c r="G12" s="18"/>
      <c r="H12" s="27">
        <v>1040</v>
      </c>
      <c r="I12" s="63">
        <f>H12/E12</f>
        <v>0.99401678359107681</v>
      </c>
      <c r="J12" s="5"/>
    </row>
    <row r="13" spans="1:10" ht="15" customHeight="1">
      <c r="A13" s="51"/>
      <c r="B13" s="52"/>
      <c r="C13" s="52">
        <v>4270</v>
      </c>
      <c r="D13" s="20" t="s">
        <v>9</v>
      </c>
      <c r="E13" s="18">
        <v>13497</v>
      </c>
      <c r="F13" s="26"/>
      <c r="G13" s="18"/>
      <c r="H13" s="27">
        <v>0</v>
      </c>
      <c r="I13" s="63">
        <v>0</v>
      </c>
      <c r="J13" s="5"/>
    </row>
    <row r="14" spans="1:10" ht="15" customHeight="1">
      <c r="A14" s="51"/>
      <c r="B14" s="52"/>
      <c r="C14" s="52"/>
      <c r="D14" s="20" t="s">
        <v>27</v>
      </c>
      <c r="E14" s="25">
        <v>13496.37</v>
      </c>
      <c r="F14" s="26"/>
      <c r="G14" s="18"/>
      <c r="H14" s="27">
        <v>0</v>
      </c>
      <c r="I14" s="63">
        <f>H14/E14</f>
        <v>0</v>
      </c>
      <c r="J14" s="5"/>
    </row>
    <row r="15" spans="1:10">
      <c r="A15" s="52">
        <v>600</v>
      </c>
      <c r="B15" s="52">
        <v>60017</v>
      </c>
      <c r="C15" s="52"/>
      <c r="D15" s="16" t="s">
        <v>6</v>
      </c>
      <c r="E15" s="18">
        <f>E16</f>
        <v>5400</v>
      </c>
      <c r="F15" s="28">
        <f>SUM(F19)</f>
        <v>54284.5</v>
      </c>
      <c r="G15" s="18">
        <f>F15+E15</f>
        <v>59684.5</v>
      </c>
      <c r="H15" s="19">
        <f>H16+H19</f>
        <v>59530.19</v>
      </c>
      <c r="I15" s="64">
        <f>H15/G15</f>
        <v>0.99741457162244807</v>
      </c>
      <c r="J15" s="5"/>
    </row>
    <row r="16" spans="1:10" ht="15">
      <c r="A16" s="71"/>
      <c r="B16" s="71"/>
      <c r="C16" s="52">
        <v>4300</v>
      </c>
      <c r="D16" s="20" t="s">
        <v>9</v>
      </c>
      <c r="E16" s="29">
        <f>E17+E18</f>
        <v>5400</v>
      </c>
      <c r="F16" s="30"/>
      <c r="G16" s="29"/>
      <c r="H16" s="24">
        <f>E16</f>
        <v>5400</v>
      </c>
      <c r="I16" s="62">
        <f>H16/E16</f>
        <v>1</v>
      </c>
      <c r="J16" s="5"/>
    </row>
    <row r="17" spans="1:10" ht="15">
      <c r="A17" s="71"/>
      <c r="B17" s="71"/>
      <c r="C17" s="52"/>
      <c r="D17" s="20" t="s">
        <v>21</v>
      </c>
      <c r="E17" s="25">
        <v>2700</v>
      </c>
      <c r="F17" s="31"/>
      <c r="G17" s="18"/>
      <c r="H17" s="27">
        <v>2666.4</v>
      </c>
      <c r="I17" s="63">
        <f>H17/E17</f>
        <v>0.98755555555555563</v>
      </c>
      <c r="J17" s="5"/>
    </row>
    <row r="18" spans="1:10" ht="15">
      <c r="A18" s="71"/>
      <c r="B18" s="71"/>
      <c r="C18" s="52"/>
      <c r="D18" s="20" t="s">
        <v>26</v>
      </c>
      <c r="E18" s="25">
        <v>2700</v>
      </c>
      <c r="F18" s="31"/>
      <c r="G18" s="18"/>
      <c r="H18" s="27">
        <v>2666.4</v>
      </c>
      <c r="I18" s="63">
        <f>H18/E18</f>
        <v>0.98755555555555563</v>
      </c>
      <c r="J18" s="5"/>
    </row>
    <row r="19" spans="1:10" ht="15">
      <c r="A19" s="71"/>
      <c r="B19" s="71"/>
      <c r="C19" s="52">
        <v>6050</v>
      </c>
      <c r="D19" s="20" t="s">
        <v>9</v>
      </c>
      <c r="E19" s="25"/>
      <c r="F19" s="28">
        <f>SUM(F20:F22)</f>
        <v>54284.5</v>
      </c>
      <c r="G19" s="18"/>
      <c r="H19" s="19">
        <f>SUM(H20:H22)</f>
        <v>54130.19</v>
      </c>
      <c r="I19" s="64">
        <f>H19/F19</f>
        <v>0.99715738378358465</v>
      </c>
      <c r="J19" s="5"/>
    </row>
    <row r="20" spans="1:10" ht="15">
      <c r="A20" s="71"/>
      <c r="B20" s="71"/>
      <c r="C20" s="71"/>
      <c r="D20" s="20" t="s">
        <v>11</v>
      </c>
      <c r="E20" s="25"/>
      <c r="F20" s="54">
        <v>23903.9</v>
      </c>
      <c r="G20" s="18"/>
      <c r="H20" s="32">
        <v>23903</v>
      </c>
      <c r="I20" s="63">
        <f t="shared" ref="I20" si="1">H20/F20</f>
        <v>0.99996234924008209</v>
      </c>
      <c r="J20" s="5"/>
    </row>
    <row r="21" spans="1:10" ht="15">
      <c r="A21" s="71"/>
      <c r="B21" s="71"/>
      <c r="C21" s="71"/>
      <c r="D21" s="20" t="s">
        <v>15</v>
      </c>
      <c r="E21" s="25"/>
      <c r="F21" s="54">
        <v>11974.74</v>
      </c>
      <c r="G21" s="18"/>
      <c r="H21" s="32">
        <v>11974.74</v>
      </c>
      <c r="I21" s="63">
        <f>H21/F21</f>
        <v>1</v>
      </c>
      <c r="J21" s="5"/>
    </row>
    <row r="22" spans="1:10" ht="15">
      <c r="A22" s="71"/>
      <c r="B22" s="71"/>
      <c r="C22" s="71"/>
      <c r="D22" s="20" t="s">
        <v>29</v>
      </c>
      <c r="E22" s="25"/>
      <c r="F22" s="54">
        <v>18405.86</v>
      </c>
      <c r="G22" s="18"/>
      <c r="H22" s="32">
        <v>18252.45</v>
      </c>
      <c r="I22" s="63">
        <f>H22/F22</f>
        <v>0.9916651544671099</v>
      </c>
      <c r="J22" s="5"/>
    </row>
    <row r="23" spans="1:10">
      <c r="A23" s="52">
        <v>700</v>
      </c>
      <c r="B23" s="52">
        <v>70005</v>
      </c>
      <c r="C23" s="52"/>
      <c r="D23" s="16" t="s">
        <v>6</v>
      </c>
      <c r="E23" s="17">
        <f>E24+E26</f>
        <v>31276.91</v>
      </c>
      <c r="F23" s="22"/>
      <c r="G23" s="18">
        <f>E23</f>
        <v>31276.91</v>
      </c>
      <c r="H23" s="19">
        <f>H24+H26</f>
        <v>31162.570000000003</v>
      </c>
      <c r="I23" s="64">
        <f>H23/E23</f>
        <v>0.9963442680239194</v>
      </c>
      <c r="J23" s="5"/>
    </row>
    <row r="24" spans="1:10" ht="15">
      <c r="A24" s="74"/>
      <c r="B24" s="74"/>
      <c r="C24" s="52">
        <v>4210</v>
      </c>
      <c r="D24" s="20" t="s">
        <v>9</v>
      </c>
      <c r="E24" s="21">
        <f>SUM(E25:E25)</f>
        <v>1088</v>
      </c>
      <c r="F24" s="22"/>
      <c r="G24" s="23"/>
      <c r="H24" s="24">
        <f>H25</f>
        <v>1020.13</v>
      </c>
      <c r="I24" s="62">
        <f>H24/E24</f>
        <v>0.93761948529411765</v>
      </c>
      <c r="J24" s="5"/>
    </row>
    <row r="25" spans="1:10" ht="15">
      <c r="A25" s="74"/>
      <c r="B25" s="74"/>
      <c r="C25" s="53"/>
      <c r="D25" s="20" t="s">
        <v>32</v>
      </c>
      <c r="E25" s="33">
        <v>1088</v>
      </c>
      <c r="F25" s="34"/>
      <c r="G25" s="18"/>
      <c r="H25" s="32">
        <v>1020.13</v>
      </c>
      <c r="I25" s="63">
        <f t="shared" ref="I25" si="2">H25/E25</f>
        <v>0.93761948529411765</v>
      </c>
      <c r="J25" s="4"/>
    </row>
    <row r="26" spans="1:10" ht="15">
      <c r="A26" s="50"/>
      <c r="B26" s="50"/>
      <c r="C26" s="53">
        <v>4270</v>
      </c>
      <c r="D26" s="20" t="s">
        <v>9</v>
      </c>
      <c r="E26" s="17">
        <f>E27+E28+E29</f>
        <v>30188.91</v>
      </c>
      <c r="F26" s="34"/>
      <c r="G26" s="18"/>
      <c r="H26" s="32">
        <f>H27+H28+H29</f>
        <v>30142.440000000002</v>
      </c>
      <c r="I26" s="63">
        <f>H26/E26</f>
        <v>0.99846069301607787</v>
      </c>
      <c r="J26" s="4"/>
    </row>
    <row r="27" spans="1:10" ht="15">
      <c r="A27" s="50"/>
      <c r="B27" s="50"/>
      <c r="C27" s="53"/>
      <c r="D27" s="20" t="s">
        <v>24</v>
      </c>
      <c r="E27" s="33">
        <v>6211.5</v>
      </c>
      <c r="F27" s="34"/>
      <c r="G27" s="18"/>
      <c r="H27" s="32">
        <v>6211.5</v>
      </c>
      <c r="I27" s="63">
        <f>H27/E27</f>
        <v>1</v>
      </c>
      <c r="J27" s="4"/>
    </row>
    <row r="28" spans="1:10" ht="15">
      <c r="A28" s="50"/>
      <c r="B28" s="50"/>
      <c r="C28" s="53"/>
      <c r="D28" s="20" t="s">
        <v>24</v>
      </c>
      <c r="E28" s="33">
        <v>2609</v>
      </c>
      <c r="F28" s="34"/>
      <c r="G28" s="18"/>
      <c r="H28" s="32">
        <v>2563.38</v>
      </c>
      <c r="I28" s="63">
        <f>H28/E28</f>
        <v>0.98251437332311231</v>
      </c>
      <c r="J28" s="4"/>
    </row>
    <row r="29" spans="1:10" ht="15">
      <c r="A29" s="50"/>
      <c r="B29" s="50"/>
      <c r="C29" s="53"/>
      <c r="D29" s="20" t="s">
        <v>32</v>
      </c>
      <c r="E29" s="33">
        <v>21368.41</v>
      </c>
      <c r="F29" s="34"/>
      <c r="G29" s="18"/>
      <c r="H29" s="32">
        <v>21367.56</v>
      </c>
      <c r="I29" s="63">
        <f>H29/E29</f>
        <v>0.99996022165430187</v>
      </c>
      <c r="J29" s="4"/>
    </row>
    <row r="30" spans="1:10" ht="15">
      <c r="A30" s="52">
        <v>750</v>
      </c>
      <c r="B30" s="52">
        <v>75075</v>
      </c>
      <c r="C30" s="52"/>
      <c r="D30" s="16" t="s">
        <v>6</v>
      </c>
      <c r="E30" s="17">
        <f>E31</f>
        <v>23813.32</v>
      </c>
      <c r="F30" s="22"/>
      <c r="G30" s="18">
        <f>E30</f>
        <v>23813.32</v>
      </c>
      <c r="H30" s="19">
        <f>H31</f>
        <v>20323.319999999996</v>
      </c>
      <c r="I30" s="64">
        <f t="shared" ref="I30:I37" si="3">H30/E30</f>
        <v>0.85344336698956702</v>
      </c>
      <c r="J30" s="4"/>
    </row>
    <row r="31" spans="1:10" ht="15">
      <c r="A31" s="71"/>
      <c r="B31" s="71"/>
      <c r="C31" s="52">
        <v>4210</v>
      </c>
      <c r="D31" s="35" t="s">
        <v>9</v>
      </c>
      <c r="E31" s="21">
        <f>SUM(E32:E52)</f>
        <v>23813.32</v>
      </c>
      <c r="F31" s="36"/>
      <c r="G31" s="29"/>
      <c r="H31" s="24">
        <f>SUM(H32:H52)</f>
        <v>20323.319999999996</v>
      </c>
      <c r="I31" s="62">
        <f t="shared" si="3"/>
        <v>0.85344336698956702</v>
      </c>
      <c r="J31" s="4"/>
    </row>
    <row r="32" spans="1:10" ht="15">
      <c r="A32" s="71"/>
      <c r="B32" s="71"/>
      <c r="C32" s="52"/>
      <c r="D32" s="20" t="s">
        <v>11</v>
      </c>
      <c r="E32" s="26">
        <v>1258.0999999999999</v>
      </c>
      <c r="F32" s="37"/>
      <c r="G32" s="18"/>
      <c r="H32" s="32">
        <v>1258</v>
      </c>
      <c r="I32" s="63">
        <f t="shared" si="3"/>
        <v>0.99992051506239576</v>
      </c>
      <c r="J32" s="4"/>
    </row>
    <row r="33" spans="1:10" ht="15">
      <c r="A33" s="71"/>
      <c r="B33" s="71"/>
      <c r="C33" s="52"/>
      <c r="D33" s="20" t="s">
        <v>12</v>
      </c>
      <c r="E33" s="26">
        <v>412</v>
      </c>
      <c r="F33" s="37"/>
      <c r="G33" s="18"/>
      <c r="H33" s="32">
        <v>267.85000000000002</v>
      </c>
      <c r="I33" s="63">
        <f t="shared" si="3"/>
        <v>0.65012135922330105</v>
      </c>
      <c r="J33" s="4"/>
    </row>
    <row r="34" spans="1:10" ht="15">
      <c r="A34" s="71"/>
      <c r="B34" s="71"/>
      <c r="C34" s="52"/>
      <c r="D34" s="20" t="s">
        <v>14</v>
      </c>
      <c r="E34" s="26">
        <v>980</v>
      </c>
      <c r="F34" s="37"/>
      <c r="G34" s="18"/>
      <c r="H34" s="32">
        <v>979.47</v>
      </c>
      <c r="I34" s="63">
        <f t="shared" si="3"/>
        <v>0.99945918367346942</v>
      </c>
      <c r="J34" s="4"/>
    </row>
    <row r="35" spans="1:10" ht="15">
      <c r="A35" s="71"/>
      <c r="B35" s="71"/>
      <c r="C35" s="52"/>
      <c r="D35" s="20" t="s">
        <v>15</v>
      </c>
      <c r="E35" s="26">
        <v>901.86</v>
      </c>
      <c r="F35" s="37"/>
      <c r="G35" s="18"/>
      <c r="H35" s="32">
        <v>899.62</v>
      </c>
      <c r="I35" s="63">
        <f t="shared" si="3"/>
        <v>0.99751624420641782</v>
      </c>
      <c r="J35" s="4"/>
    </row>
    <row r="36" spans="1:10" ht="15">
      <c r="A36" s="71"/>
      <c r="B36" s="71"/>
      <c r="C36" s="52"/>
      <c r="D36" s="20" t="s">
        <v>38</v>
      </c>
      <c r="E36" s="26">
        <v>1000</v>
      </c>
      <c r="F36" s="37"/>
      <c r="G36" s="18"/>
      <c r="H36" s="32">
        <v>0</v>
      </c>
      <c r="I36" s="63">
        <f t="shared" si="3"/>
        <v>0</v>
      </c>
      <c r="J36" s="4"/>
    </row>
    <row r="37" spans="1:10" ht="15">
      <c r="A37" s="71"/>
      <c r="B37" s="71"/>
      <c r="C37" s="52"/>
      <c r="D37" s="20" t="s">
        <v>39</v>
      </c>
      <c r="E37" s="26">
        <v>1350</v>
      </c>
      <c r="F37" s="37"/>
      <c r="G37" s="18"/>
      <c r="H37" s="32">
        <v>1349.65</v>
      </c>
      <c r="I37" s="63">
        <f t="shared" si="3"/>
        <v>0.99974074074074082</v>
      </c>
      <c r="J37" s="4"/>
    </row>
    <row r="38" spans="1:10" ht="15">
      <c r="A38" s="71"/>
      <c r="B38" s="71"/>
      <c r="C38" s="52"/>
      <c r="D38" s="20" t="s">
        <v>10</v>
      </c>
      <c r="E38" s="26">
        <v>1000</v>
      </c>
      <c r="F38" s="37"/>
      <c r="G38" s="18"/>
      <c r="H38" s="32">
        <v>1000</v>
      </c>
      <c r="I38" s="63">
        <f t="shared" ref="I38:I49" si="4">H38/E38</f>
        <v>1</v>
      </c>
      <c r="J38" s="4"/>
    </row>
    <row r="39" spans="1:10" ht="15">
      <c r="A39" s="71"/>
      <c r="B39" s="71"/>
      <c r="C39" s="52"/>
      <c r="D39" s="20" t="s">
        <v>17</v>
      </c>
      <c r="E39" s="26">
        <v>1200</v>
      </c>
      <c r="F39" s="37"/>
      <c r="G39" s="18"/>
      <c r="H39" s="32">
        <v>1200</v>
      </c>
      <c r="I39" s="63">
        <f t="shared" si="4"/>
        <v>1</v>
      </c>
      <c r="J39" s="4"/>
    </row>
    <row r="40" spans="1:10" ht="15">
      <c r="A40" s="71"/>
      <c r="B40" s="71"/>
      <c r="C40" s="52"/>
      <c r="D40" s="20" t="s">
        <v>8</v>
      </c>
      <c r="E40" s="26">
        <v>2050</v>
      </c>
      <c r="F40" s="37"/>
      <c r="G40" s="18"/>
      <c r="H40" s="32">
        <v>2050</v>
      </c>
      <c r="I40" s="63">
        <f t="shared" si="4"/>
        <v>1</v>
      </c>
      <c r="J40" s="4"/>
    </row>
    <row r="41" spans="1:10" ht="15">
      <c r="A41" s="71"/>
      <c r="B41" s="71"/>
      <c r="C41" s="52"/>
      <c r="D41" s="20" t="s">
        <v>18</v>
      </c>
      <c r="E41" s="26">
        <v>1750</v>
      </c>
      <c r="F41" s="37"/>
      <c r="G41" s="18"/>
      <c r="H41" s="32">
        <v>1750</v>
      </c>
      <c r="I41" s="63">
        <f t="shared" si="4"/>
        <v>1</v>
      </c>
      <c r="J41" s="4"/>
    </row>
    <row r="42" spans="1:10" ht="15">
      <c r="A42" s="71"/>
      <c r="B42" s="71"/>
      <c r="C42" s="52"/>
      <c r="D42" s="20" t="s">
        <v>29</v>
      </c>
      <c r="E42" s="26">
        <v>1021.36</v>
      </c>
      <c r="F42" s="37"/>
      <c r="G42" s="18"/>
      <c r="H42" s="32">
        <v>1000.16</v>
      </c>
      <c r="I42" s="63">
        <f t="shared" si="4"/>
        <v>0.97924336179212024</v>
      </c>
      <c r="J42" s="4"/>
    </row>
    <row r="43" spans="1:10" ht="15">
      <c r="A43" s="71"/>
      <c r="B43" s="71"/>
      <c r="C43" s="52"/>
      <c r="D43" s="20" t="s">
        <v>19</v>
      </c>
      <c r="E43" s="26">
        <v>1000</v>
      </c>
      <c r="F43" s="37"/>
      <c r="G43" s="18"/>
      <c r="H43" s="32">
        <v>0</v>
      </c>
      <c r="I43" s="63">
        <f t="shared" si="4"/>
        <v>0</v>
      </c>
      <c r="J43" s="4"/>
    </row>
    <row r="44" spans="1:10" ht="15">
      <c r="A44" s="71"/>
      <c r="B44" s="71"/>
      <c r="C44" s="52"/>
      <c r="D44" s="20" t="s">
        <v>20</v>
      </c>
      <c r="E44" s="26">
        <v>940</v>
      </c>
      <c r="F44" s="37"/>
      <c r="G44" s="18"/>
      <c r="H44" s="32">
        <v>937.47</v>
      </c>
      <c r="I44" s="63">
        <f t="shared" si="4"/>
        <v>0.99730851063829795</v>
      </c>
      <c r="J44" s="4"/>
    </row>
    <row r="45" spans="1:10" ht="15">
      <c r="A45" s="71"/>
      <c r="B45" s="71"/>
      <c r="C45" s="52"/>
      <c r="D45" s="20" t="s">
        <v>22</v>
      </c>
      <c r="E45" s="26">
        <v>1000</v>
      </c>
      <c r="F45" s="37"/>
      <c r="G45" s="18"/>
      <c r="H45" s="32">
        <v>880.16</v>
      </c>
      <c r="I45" s="63">
        <f t="shared" si="4"/>
        <v>0.88015999999999994</v>
      </c>
      <c r="J45" s="4"/>
    </row>
    <row r="46" spans="1:10" ht="15">
      <c r="A46" s="71"/>
      <c r="B46" s="71"/>
      <c r="C46" s="52"/>
      <c r="D46" s="20" t="s">
        <v>31</v>
      </c>
      <c r="E46" s="26">
        <v>1100</v>
      </c>
      <c r="F46" s="37"/>
      <c r="G46" s="18"/>
      <c r="H46" s="32">
        <v>1091.6500000000001</v>
      </c>
      <c r="I46" s="63">
        <f t="shared" si="4"/>
        <v>0.99240909090909102</v>
      </c>
      <c r="J46" s="4"/>
    </row>
    <row r="47" spans="1:10" ht="15">
      <c r="A47" s="71"/>
      <c r="B47" s="71"/>
      <c r="C47" s="52"/>
      <c r="D47" s="20" t="s">
        <v>7</v>
      </c>
      <c r="E47" s="26">
        <v>1100</v>
      </c>
      <c r="F47" s="37"/>
      <c r="G47" s="18"/>
      <c r="H47" s="32">
        <v>1100</v>
      </c>
      <c r="I47" s="63">
        <f t="shared" si="4"/>
        <v>1</v>
      </c>
      <c r="J47" s="4"/>
    </row>
    <row r="48" spans="1:10" ht="15">
      <c r="A48" s="71"/>
      <c r="B48" s="71"/>
      <c r="C48" s="52"/>
      <c r="D48" s="20" t="s">
        <v>24</v>
      </c>
      <c r="E48" s="26">
        <v>700</v>
      </c>
      <c r="F48" s="37"/>
      <c r="G48" s="18"/>
      <c r="H48" s="32">
        <v>695.71</v>
      </c>
      <c r="I48" s="63">
        <f t="shared" si="4"/>
        <v>0.99387142857142863</v>
      </c>
      <c r="J48" s="4"/>
    </row>
    <row r="49" spans="1:10" ht="15">
      <c r="A49" s="71"/>
      <c r="B49" s="71"/>
      <c r="C49" s="52"/>
      <c r="D49" s="20" t="s">
        <v>25</v>
      </c>
      <c r="E49" s="26">
        <v>2200</v>
      </c>
      <c r="F49" s="37"/>
      <c r="G49" s="18"/>
      <c r="H49" s="32">
        <v>2200</v>
      </c>
      <c r="I49" s="63">
        <f t="shared" si="4"/>
        <v>1</v>
      </c>
      <c r="J49" s="4"/>
    </row>
    <row r="50" spans="1:10" ht="15">
      <c r="A50" s="71"/>
      <c r="B50" s="71"/>
      <c r="C50" s="52"/>
      <c r="D50" s="20" t="s">
        <v>27</v>
      </c>
      <c r="E50" s="26">
        <v>1150</v>
      </c>
      <c r="F50" s="37"/>
      <c r="G50" s="18"/>
      <c r="H50" s="32">
        <v>0</v>
      </c>
      <c r="I50" s="63">
        <v>0</v>
      </c>
      <c r="J50" s="4"/>
    </row>
    <row r="51" spans="1:10" ht="15">
      <c r="A51" s="71"/>
      <c r="B51" s="71"/>
      <c r="C51" s="52"/>
      <c r="D51" s="20" t="s">
        <v>26</v>
      </c>
      <c r="E51" s="26">
        <v>700</v>
      </c>
      <c r="F51" s="37"/>
      <c r="G51" s="18"/>
      <c r="H51" s="32">
        <v>697.69</v>
      </c>
      <c r="I51" s="63">
        <f>H51/E51</f>
        <v>0.99670000000000003</v>
      </c>
      <c r="J51" s="4"/>
    </row>
    <row r="52" spans="1:10" ht="15">
      <c r="A52" s="71"/>
      <c r="B52" s="71"/>
      <c r="C52" s="52"/>
      <c r="D52" s="20" t="s">
        <v>34</v>
      </c>
      <c r="E52" s="26">
        <v>1000</v>
      </c>
      <c r="F52" s="37"/>
      <c r="G52" s="18"/>
      <c r="H52" s="32">
        <v>965.89</v>
      </c>
      <c r="I52" s="63">
        <f>H52/E52</f>
        <v>0.96589000000000003</v>
      </c>
      <c r="J52" s="4"/>
    </row>
    <row r="53" spans="1:10" ht="15">
      <c r="A53" s="52">
        <v>754</v>
      </c>
      <c r="B53" s="52">
        <v>75412</v>
      </c>
      <c r="C53" s="52"/>
      <c r="D53" s="16" t="s">
        <v>6</v>
      </c>
      <c r="E53" s="18">
        <f>SUM(E55:E60)</f>
        <v>9000</v>
      </c>
      <c r="F53" s="39"/>
      <c r="G53" s="18">
        <f>E53</f>
        <v>9000</v>
      </c>
      <c r="H53" s="19">
        <f>H54</f>
        <v>7739.65</v>
      </c>
      <c r="I53" s="64">
        <f t="shared" ref="I53:I59" si="5">H53/E53</f>
        <v>0.85996111111111107</v>
      </c>
      <c r="J53" s="4"/>
    </row>
    <row r="54" spans="1:10" ht="15">
      <c r="A54" s="52"/>
      <c r="B54" s="52"/>
      <c r="C54" s="52">
        <v>4210</v>
      </c>
      <c r="D54" s="20" t="s">
        <v>9</v>
      </c>
      <c r="E54" s="29">
        <f>SUM(E55:E60)</f>
        <v>9000</v>
      </c>
      <c r="F54" s="40"/>
      <c r="G54" s="29"/>
      <c r="H54" s="24">
        <f>H55+H56+H57+H59+H60</f>
        <v>7739.65</v>
      </c>
      <c r="I54" s="62">
        <f t="shared" si="5"/>
        <v>0.85996111111111107</v>
      </c>
      <c r="J54" s="4"/>
    </row>
    <row r="55" spans="1:10" ht="15">
      <c r="A55" s="52"/>
      <c r="B55" s="52"/>
      <c r="C55" s="52"/>
      <c r="D55" s="20" t="s">
        <v>17</v>
      </c>
      <c r="E55" s="41">
        <v>1000</v>
      </c>
      <c r="F55" s="40"/>
      <c r="G55" s="29"/>
      <c r="H55" s="32">
        <v>1000</v>
      </c>
      <c r="I55" s="63">
        <f t="shared" si="5"/>
        <v>1</v>
      </c>
      <c r="J55" s="4"/>
    </row>
    <row r="56" spans="1:10" ht="15">
      <c r="A56" s="52"/>
      <c r="B56" s="52"/>
      <c r="C56" s="52"/>
      <c r="D56" s="20" t="s">
        <v>8</v>
      </c>
      <c r="E56" s="41">
        <v>2000</v>
      </c>
      <c r="F56" s="40"/>
      <c r="G56" s="29"/>
      <c r="H56" s="32">
        <v>1793.42</v>
      </c>
      <c r="I56" s="63">
        <f t="shared" si="5"/>
        <v>0.89671000000000001</v>
      </c>
      <c r="J56" s="4"/>
    </row>
    <row r="57" spans="1:10" ht="15">
      <c r="A57" s="52"/>
      <c r="B57" s="52"/>
      <c r="C57" s="52"/>
      <c r="D57" s="20" t="s">
        <v>29</v>
      </c>
      <c r="E57" s="41">
        <v>1000</v>
      </c>
      <c r="F57" s="40"/>
      <c r="G57" s="29"/>
      <c r="H57" s="32">
        <v>946.23</v>
      </c>
      <c r="I57" s="63">
        <f t="shared" si="5"/>
        <v>0.94623000000000002</v>
      </c>
      <c r="J57" s="4"/>
    </row>
    <row r="58" spans="1:10" ht="15">
      <c r="A58" s="52"/>
      <c r="B58" s="52"/>
      <c r="C58" s="52"/>
      <c r="D58" s="20" t="s">
        <v>18</v>
      </c>
      <c r="E58" s="41">
        <v>1000</v>
      </c>
      <c r="F58" s="40"/>
      <c r="G58" s="29"/>
      <c r="H58" s="32">
        <v>0</v>
      </c>
      <c r="I58" s="63">
        <f t="shared" si="5"/>
        <v>0</v>
      </c>
      <c r="J58" s="4"/>
    </row>
    <row r="59" spans="1:10" ht="15">
      <c r="A59" s="52"/>
      <c r="B59" s="52"/>
      <c r="C59" s="52"/>
      <c r="D59" s="20" t="s">
        <v>25</v>
      </c>
      <c r="E59" s="41">
        <v>2000</v>
      </c>
      <c r="F59" s="40"/>
      <c r="G59" s="29"/>
      <c r="H59" s="32">
        <v>2000</v>
      </c>
      <c r="I59" s="63">
        <f t="shared" si="5"/>
        <v>1</v>
      </c>
      <c r="J59" s="4"/>
    </row>
    <row r="60" spans="1:10" ht="15">
      <c r="A60" s="52"/>
      <c r="B60" s="52"/>
      <c r="C60" s="52"/>
      <c r="D60" s="20" t="s">
        <v>38</v>
      </c>
      <c r="E60" s="25">
        <v>2000</v>
      </c>
      <c r="F60" s="26"/>
      <c r="G60" s="18"/>
      <c r="H60" s="27">
        <v>2000</v>
      </c>
      <c r="I60" s="63">
        <f t="shared" ref="I60" si="6">H60/E60</f>
        <v>1</v>
      </c>
      <c r="J60" s="4"/>
    </row>
    <row r="61" spans="1:10" ht="15">
      <c r="A61" s="52">
        <v>754</v>
      </c>
      <c r="B61" s="52">
        <v>75495</v>
      </c>
      <c r="C61" s="52"/>
      <c r="D61" s="16" t="s">
        <v>6</v>
      </c>
      <c r="E61" s="18">
        <f>E62</f>
        <v>17990</v>
      </c>
      <c r="F61" s="26"/>
      <c r="G61" s="18">
        <f>E61</f>
        <v>17990</v>
      </c>
      <c r="H61" s="19">
        <v>17990</v>
      </c>
      <c r="I61" s="63">
        <f>H61/G61</f>
        <v>1</v>
      </c>
      <c r="J61" s="4"/>
    </row>
    <row r="62" spans="1:10" ht="15">
      <c r="A62" s="52"/>
      <c r="B62" s="52"/>
      <c r="C62" s="52">
        <v>4210</v>
      </c>
      <c r="D62" s="20" t="s">
        <v>9</v>
      </c>
      <c r="E62" s="18">
        <f>E63</f>
        <v>17990</v>
      </c>
      <c r="F62" s="26"/>
      <c r="G62" s="18"/>
      <c r="H62" s="19">
        <v>17990</v>
      </c>
      <c r="I62" s="63">
        <f>H62/E62</f>
        <v>1</v>
      </c>
      <c r="J62" s="4"/>
    </row>
    <row r="63" spans="1:10" ht="15">
      <c r="A63" s="52"/>
      <c r="B63" s="52"/>
      <c r="C63" s="52"/>
      <c r="D63" s="20" t="s">
        <v>34</v>
      </c>
      <c r="E63" s="25">
        <v>17990</v>
      </c>
      <c r="F63" s="26"/>
      <c r="G63" s="18"/>
      <c r="H63" s="27">
        <v>17990</v>
      </c>
      <c r="I63" s="63">
        <f>H63/E63</f>
        <v>1</v>
      </c>
      <c r="J63" s="4"/>
    </row>
    <row r="64" spans="1:10">
      <c r="A64" s="52">
        <v>900</v>
      </c>
      <c r="B64" s="52">
        <v>90015</v>
      </c>
      <c r="C64" s="52"/>
      <c r="D64" s="16" t="s">
        <v>6</v>
      </c>
      <c r="E64" s="17"/>
      <c r="F64" s="34">
        <f>SUM(F65)</f>
        <v>97789.83</v>
      </c>
      <c r="G64" s="18">
        <f>F64</f>
        <v>97789.83</v>
      </c>
      <c r="H64" s="19">
        <f>H65</f>
        <v>97474.049999999988</v>
      </c>
      <c r="I64" s="64">
        <f>H64/F64</f>
        <v>0.99677082985009779</v>
      </c>
      <c r="J64" s="5"/>
    </row>
    <row r="65" spans="1:10" ht="15">
      <c r="A65" s="71"/>
      <c r="B65" s="72"/>
      <c r="C65" s="52">
        <v>6050</v>
      </c>
      <c r="D65" s="16" t="s">
        <v>9</v>
      </c>
      <c r="E65" s="42"/>
      <c r="F65" s="38">
        <f>SUM(F66:F70)</f>
        <v>97789.83</v>
      </c>
      <c r="G65" s="18"/>
      <c r="H65" s="24">
        <f>H66+H67+H68+H69+H70</f>
        <v>97474.049999999988</v>
      </c>
      <c r="I65" s="62">
        <f>H65/F65</f>
        <v>0.99677082985009779</v>
      </c>
      <c r="J65" s="4"/>
    </row>
    <row r="66" spans="1:10" ht="15">
      <c r="A66" s="71"/>
      <c r="B66" s="72"/>
      <c r="C66" s="69"/>
      <c r="D66" s="20" t="s">
        <v>12</v>
      </c>
      <c r="E66" s="43"/>
      <c r="F66" s="55">
        <v>16500</v>
      </c>
      <c r="G66" s="18"/>
      <c r="H66" s="32">
        <v>16438.900000000001</v>
      </c>
      <c r="I66" s="63">
        <f>H66/F66</f>
        <v>0.99629696969696979</v>
      </c>
      <c r="J66" s="4"/>
    </row>
    <row r="67" spans="1:10" ht="15">
      <c r="A67" s="71"/>
      <c r="B67" s="72"/>
      <c r="C67" s="70"/>
      <c r="D67" s="20" t="s">
        <v>14</v>
      </c>
      <c r="E67" s="43"/>
      <c r="F67" s="55">
        <v>18635</v>
      </c>
      <c r="G67" s="18"/>
      <c r="H67" s="32">
        <v>18634.07</v>
      </c>
      <c r="I67" s="63">
        <f>H67/F67</f>
        <v>0.99995009390931044</v>
      </c>
      <c r="J67" s="4"/>
    </row>
    <row r="68" spans="1:10" ht="15">
      <c r="A68" s="71"/>
      <c r="B68" s="72"/>
      <c r="C68" s="70"/>
      <c r="D68" s="20" t="s">
        <v>10</v>
      </c>
      <c r="E68" s="43"/>
      <c r="F68" s="55">
        <v>23981.63</v>
      </c>
      <c r="G68" s="18"/>
      <c r="H68" s="32">
        <v>23736.45</v>
      </c>
      <c r="I68" s="63">
        <f t="shared" ref="I68:I69" si="7">H68/F68</f>
        <v>0.98977634130790937</v>
      </c>
      <c r="J68" s="4"/>
    </row>
    <row r="69" spans="1:10" ht="15">
      <c r="A69" s="71"/>
      <c r="B69" s="72"/>
      <c r="C69" s="70"/>
      <c r="D69" s="20" t="s">
        <v>8</v>
      </c>
      <c r="E69" s="43"/>
      <c r="F69" s="55">
        <v>12570</v>
      </c>
      <c r="G69" s="18"/>
      <c r="H69" s="32">
        <v>12566.98</v>
      </c>
      <c r="I69" s="63">
        <f t="shared" si="7"/>
        <v>0.99975974542561652</v>
      </c>
      <c r="J69" s="4"/>
    </row>
    <row r="70" spans="1:10" ht="15">
      <c r="A70" s="71"/>
      <c r="B70" s="72"/>
      <c r="C70" s="70"/>
      <c r="D70" s="20" t="s">
        <v>34</v>
      </c>
      <c r="E70" s="43"/>
      <c r="F70" s="55">
        <v>26103.200000000001</v>
      </c>
      <c r="G70" s="18"/>
      <c r="H70" s="32">
        <v>26097.65</v>
      </c>
      <c r="I70" s="63">
        <f t="shared" ref="I70" si="8">H70/F70</f>
        <v>0.99978738238989862</v>
      </c>
      <c r="J70" s="4"/>
    </row>
    <row r="71" spans="1:10">
      <c r="A71" s="52">
        <v>921</v>
      </c>
      <c r="B71" s="52">
        <v>92195</v>
      </c>
      <c r="C71" s="52"/>
      <c r="D71" s="16" t="s">
        <v>6</v>
      </c>
      <c r="E71" s="17">
        <f>E72+E83</f>
        <v>25223</v>
      </c>
      <c r="F71" s="22"/>
      <c r="G71" s="18">
        <f>E71</f>
        <v>25223</v>
      </c>
      <c r="H71" s="19">
        <f>H72</f>
        <v>25056.83</v>
      </c>
      <c r="I71" s="64">
        <f>H71/E71</f>
        <v>0.99341196526979347</v>
      </c>
      <c r="J71" s="5"/>
    </row>
    <row r="72" spans="1:10" ht="15">
      <c r="A72" s="70"/>
      <c r="B72" s="69"/>
      <c r="C72" s="52">
        <v>4210</v>
      </c>
      <c r="D72" s="35" t="s">
        <v>9</v>
      </c>
      <c r="E72" s="21">
        <f>E73+E74+E75+E77+E78+E79+E80+E82</f>
        <v>25093</v>
      </c>
      <c r="F72" s="36"/>
      <c r="G72" s="29"/>
      <c r="H72" s="24">
        <f>H73+H74+H75+H77+H78+H79+H80+H82</f>
        <v>25056.83</v>
      </c>
      <c r="I72" s="62">
        <f>H72/E72</f>
        <v>0.99855856214880656</v>
      </c>
      <c r="J72" s="4"/>
    </row>
    <row r="73" spans="1:10" ht="15">
      <c r="A73" s="70"/>
      <c r="B73" s="70"/>
      <c r="C73" s="53"/>
      <c r="D73" s="35" t="s">
        <v>12</v>
      </c>
      <c r="E73" s="56">
        <v>300</v>
      </c>
      <c r="F73" s="36"/>
      <c r="G73" s="29"/>
      <c r="H73" s="32">
        <v>274.98</v>
      </c>
      <c r="I73" s="63">
        <f>H73/E73</f>
        <v>0.91660000000000008</v>
      </c>
      <c r="J73" s="4"/>
    </row>
    <row r="74" spans="1:10" ht="15">
      <c r="A74" s="70"/>
      <c r="B74" s="70"/>
      <c r="C74" s="53"/>
      <c r="D74" s="35" t="s">
        <v>12</v>
      </c>
      <c r="E74" s="56">
        <v>150</v>
      </c>
      <c r="F74" s="36"/>
      <c r="G74" s="29"/>
      <c r="H74" s="32">
        <v>149.91999999999999</v>
      </c>
      <c r="I74" s="63">
        <f>H74/E74</f>
        <v>0.99946666666666661</v>
      </c>
      <c r="J74" s="4"/>
    </row>
    <row r="75" spans="1:10" ht="15">
      <c r="A75" s="70"/>
      <c r="B75" s="70"/>
      <c r="C75" s="69"/>
      <c r="D75" s="20" t="s">
        <v>30</v>
      </c>
      <c r="E75" s="33">
        <v>1500</v>
      </c>
      <c r="F75" s="34"/>
      <c r="G75" s="18"/>
      <c r="H75" s="27">
        <v>1500</v>
      </c>
      <c r="I75" s="63">
        <f>H75/E75</f>
        <v>1</v>
      </c>
      <c r="J75" s="4"/>
    </row>
    <row r="76" spans="1:10" ht="71.25" hidden="1" customHeight="1">
      <c r="A76" s="70"/>
      <c r="B76" s="70"/>
      <c r="C76" s="70"/>
      <c r="D76" s="20" t="s">
        <v>9</v>
      </c>
      <c r="E76" s="17">
        <f>SUM(E81)</f>
        <v>0</v>
      </c>
      <c r="F76" s="34"/>
      <c r="G76" s="18"/>
      <c r="H76" s="27"/>
      <c r="I76" s="63" t="e">
        <f t="shared" ref="I76:I81" si="9">H76/E76</f>
        <v>#DIV/0!</v>
      </c>
      <c r="J76" s="4"/>
    </row>
    <row r="77" spans="1:10" ht="15">
      <c r="A77" s="70"/>
      <c r="B77" s="70"/>
      <c r="C77" s="70"/>
      <c r="D77" s="20" t="s">
        <v>19</v>
      </c>
      <c r="E77" s="33">
        <v>3000</v>
      </c>
      <c r="F77" s="34"/>
      <c r="G77" s="18"/>
      <c r="H77" s="27">
        <v>3000</v>
      </c>
      <c r="I77" s="63">
        <f>H77/E77</f>
        <v>1</v>
      </c>
      <c r="J77" s="4"/>
    </row>
    <row r="78" spans="1:10" ht="15">
      <c r="A78" s="70"/>
      <c r="B78" s="70"/>
      <c r="C78" s="70"/>
      <c r="D78" s="20" t="s">
        <v>19</v>
      </c>
      <c r="E78" s="33">
        <v>210</v>
      </c>
      <c r="F78" s="34"/>
      <c r="G78" s="18"/>
      <c r="H78" s="27">
        <v>209.96</v>
      </c>
      <c r="I78" s="63">
        <f>H78/E78</f>
        <v>0.99980952380952381</v>
      </c>
      <c r="J78" s="4"/>
    </row>
    <row r="79" spans="1:10" ht="15">
      <c r="A79" s="70"/>
      <c r="B79" s="70"/>
      <c r="C79" s="70"/>
      <c r="D79" s="20" t="s">
        <v>20</v>
      </c>
      <c r="E79" s="33">
        <v>17733</v>
      </c>
      <c r="F79" s="34"/>
      <c r="G79" s="18"/>
      <c r="H79" s="27">
        <v>17733</v>
      </c>
      <c r="I79" s="63">
        <f>H79/E79</f>
        <v>1</v>
      </c>
      <c r="J79" s="4"/>
    </row>
    <row r="80" spans="1:10" ht="15">
      <c r="A80" s="70"/>
      <c r="B80" s="70"/>
      <c r="C80" s="70"/>
      <c r="D80" s="20" t="s">
        <v>23</v>
      </c>
      <c r="E80" s="33">
        <v>600</v>
      </c>
      <c r="F80" s="34"/>
      <c r="G80" s="18"/>
      <c r="H80" s="27">
        <v>600</v>
      </c>
      <c r="I80" s="63">
        <f t="shared" si="9"/>
        <v>1</v>
      </c>
      <c r="J80" s="4"/>
    </row>
    <row r="81" spans="1:10" ht="15" hidden="1" customHeight="1">
      <c r="A81" s="70"/>
      <c r="B81" s="70"/>
      <c r="C81" s="70"/>
      <c r="D81" s="20" t="s">
        <v>15</v>
      </c>
      <c r="E81" s="33"/>
      <c r="F81" s="34"/>
      <c r="G81" s="18"/>
      <c r="H81" s="27"/>
      <c r="I81" s="63" t="e">
        <f t="shared" si="9"/>
        <v>#DIV/0!</v>
      </c>
      <c r="J81" s="4"/>
    </row>
    <row r="82" spans="1:10" ht="15" customHeight="1">
      <c r="A82" s="70"/>
      <c r="B82" s="70"/>
      <c r="C82" s="70"/>
      <c r="D82" s="20" t="s">
        <v>26</v>
      </c>
      <c r="E82" s="33">
        <v>1600</v>
      </c>
      <c r="F82" s="34"/>
      <c r="G82" s="18"/>
      <c r="H82" s="27">
        <v>1588.97</v>
      </c>
      <c r="I82" s="63">
        <f t="shared" ref="I82" si="10">H82/E82</f>
        <v>0.99310624999999997</v>
      </c>
      <c r="J82" s="4"/>
    </row>
    <row r="83" spans="1:10" ht="15" customHeight="1">
      <c r="A83" s="70"/>
      <c r="B83" s="70"/>
      <c r="C83" s="16">
        <v>4300</v>
      </c>
      <c r="D83" s="35" t="s">
        <v>9</v>
      </c>
      <c r="E83" s="21">
        <f>E84</f>
        <v>130</v>
      </c>
      <c r="F83" s="36"/>
      <c r="G83" s="29"/>
      <c r="H83" s="24">
        <f>H84</f>
        <v>129.99</v>
      </c>
      <c r="I83" s="62">
        <f>H83/E83</f>
        <v>0.99992307692307703</v>
      </c>
      <c r="J83" s="4"/>
    </row>
    <row r="84" spans="1:10" ht="15" customHeight="1">
      <c r="A84" s="70"/>
      <c r="B84" s="70"/>
      <c r="C84" s="44"/>
      <c r="D84" s="20" t="s">
        <v>20</v>
      </c>
      <c r="E84" s="56">
        <v>130</v>
      </c>
      <c r="F84" s="45"/>
      <c r="G84" s="41"/>
      <c r="H84" s="32">
        <v>129.99</v>
      </c>
      <c r="I84" s="63">
        <f>H84/E84</f>
        <v>0.99992307692307703</v>
      </c>
      <c r="J84" s="4"/>
    </row>
    <row r="85" spans="1:10" ht="15">
      <c r="A85" s="52">
        <v>926</v>
      </c>
      <c r="B85" s="52">
        <v>92605</v>
      </c>
      <c r="C85" s="52"/>
      <c r="D85" s="16" t="s">
        <v>6</v>
      </c>
      <c r="E85" s="17">
        <f>E86+E89</f>
        <v>3871</v>
      </c>
      <c r="F85" s="18">
        <f>F91</f>
        <v>40967.699999999997</v>
      </c>
      <c r="G85" s="18">
        <f>F85+E85</f>
        <v>44838.7</v>
      </c>
      <c r="H85" s="24">
        <f>H86+H91</f>
        <v>43885.82</v>
      </c>
      <c r="I85" s="62">
        <f>H85/G85</f>
        <v>0.9787487148378522</v>
      </c>
      <c r="J85" s="4"/>
    </row>
    <row r="86" spans="1:10" ht="15">
      <c r="A86" s="44"/>
      <c r="B86" s="44"/>
      <c r="C86" s="52">
        <v>4210</v>
      </c>
      <c r="D86" s="35" t="s">
        <v>9</v>
      </c>
      <c r="E86" s="21">
        <f>SUM(E87:E88)</f>
        <v>3150</v>
      </c>
      <c r="F86" s="36"/>
      <c r="G86" s="29"/>
      <c r="H86" s="24">
        <f>H87+H88</f>
        <v>3099</v>
      </c>
      <c r="I86" s="62">
        <f t="shared" ref="I86" si="11">H86/E86</f>
        <v>0.9838095238095238</v>
      </c>
      <c r="J86" s="5"/>
    </row>
    <row r="87" spans="1:10" ht="15">
      <c r="A87" s="46"/>
      <c r="B87" s="46"/>
      <c r="C87" s="53"/>
      <c r="D87" s="20" t="s">
        <v>25</v>
      </c>
      <c r="E87" s="33">
        <v>3000</v>
      </c>
      <c r="F87" s="34"/>
      <c r="G87" s="18"/>
      <c r="H87" s="27">
        <v>3000</v>
      </c>
      <c r="I87" s="63">
        <f>H87/E87</f>
        <v>1</v>
      </c>
      <c r="J87" s="5"/>
    </row>
    <row r="88" spans="1:10" ht="15">
      <c r="A88" s="46"/>
      <c r="B88" s="46"/>
      <c r="C88" s="53"/>
      <c r="D88" s="20" t="s">
        <v>23</v>
      </c>
      <c r="E88" s="33">
        <v>150</v>
      </c>
      <c r="F88" s="34"/>
      <c r="G88" s="18"/>
      <c r="H88" s="27">
        <v>99</v>
      </c>
      <c r="I88" s="63">
        <f>H88/E88</f>
        <v>0.66</v>
      </c>
      <c r="J88" s="5"/>
    </row>
    <row r="89" spans="1:10" ht="15">
      <c r="A89" s="46"/>
      <c r="B89" s="46"/>
      <c r="C89" s="53">
        <v>4300</v>
      </c>
      <c r="D89" s="20" t="s">
        <v>9</v>
      </c>
      <c r="E89" s="17">
        <f>E90</f>
        <v>721</v>
      </c>
      <c r="F89" s="34"/>
      <c r="G89" s="18"/>
      <c r="H89" s="19">
        <f>H90</f>
        <v>720.99</v>
      </c>
      <c r="I89" s="62">
        <f>H89/E89</f>
        <v>0.99998613037447992</v>
      </c>
      <c r="J89" s="5"/>
    </row>
    <row r="90" spans="1:10" ht="15">
      <c r="A90" s="46"/>
      <c r="B90" s="46"/>
      <c r="C90" s="53"/>
      <c r="D90" s="20" t="s">
        <v>15</v>
      </c>
      <c r="E90" s="33">
        <v>721</v>
      </c>
      <c r="F90" s="34"/>
      <c r="G90" s="18"/>
      <c r="H90" s="27">
        <v>720.99</v>
      </c>
      <c r="I90" s="63">
        <f>H90/E90</f>
        <v>0.99998613037447992</v>
      </c>
      <c r="J90" s="5"/>
    </row>
    <row r="91" spans="1:10" ht="15">
      <c r="A91" s="46"/>
      <c r="B91" s="46"/>
      <c r="C91" s="52">
        <v>6050</v>
      </c>
      <c r="D91" s="35" t="s">
        <v>9</v>
      </c>
      <c r="E91" s="21"/>
      <c r="F91" s="21">
        <f>F92+F93</f>
        <v>40967.699999999997</v>
      </c>
      <c r="G91" s="29"/>
      <c r="H91" s="24">
        <f>H92+H93</f>
        <v>40786.82</v>
      </c>
      <c r="I91" s="62">
        <f>H91/F91</f>
        <v>0.99558481437815649</v>
      </c>
      <c r="J91" s="5"/>
    </row>
    <row r="92" spans="1:10" ht="15">
      <c r="A92" s="46"/>
      <c r="B92" s="46"/>
      <c r="C92" s="53"/>
      <c r="D92" s="35" t="s">
        <v>23</v>
      </c>
      <c r="E92" s="21"/>
      <c r="F92" s="56">
        <v>13520</v>
      </c>
      <c r="G92" s="41"/>
      <c r="H92" s="32">
        <v>13516.82</v>
      </c>
      <c r="I92" s="65">
        <f>H92/F92</f>
        <v>0.99976479289940823</v>
      </c>
      <c r="J92" s="5"/>
    </row>
    <row r="93" spans="1:10" ht="15">
      <c r="A93" s="46"/>
      <c r="B93" s="46"/>
      <c r="C93" s="53"/>
      <c r="D93" s="20" t="s">
        <v>19</v>
      </c>
      <c r="E93" s="33"/>
      <c r="F93" s="33">
        <v>27447.7</v>
      </c>
      <c r="G93" s="18"/>
      <c r="H93" s="27">
        <v>27270</v>
      </c>
      <c r="I93" s="63">
        <f>H93/F93</f>
        <v>0.99352586919851205</v>
      </c>
      <c r="J93" s="5"/>
    </row>
    <row r="94" spans="1:10">
      <c r="A94" s="16">
        <v>926</v>
      </c>
      <c r="B94" s="16">
        <v>92695</v>
      </c>
      <c r="C94" s="52"/>
      <c r="D94" s="16" t="s">
        <v>6</v>
      </c>
      <c r="E94" s="17">
        <f>E95+E102</f>
        <v>93357.95</v>
      </c>
      <c r="F94" s="17">
        <f>F117+F133</f>
        <v>270546.95</v>
      </c>
      <c r="G94" s="18">
        <f>E94+F94</f>
        <v>363904.9</v>
      </c>
      <c r="H94" s="24">
        <f>H95+H102+H117+H133</f>
        <v>349860.22000000003</v>
      </c>
      <c r="I94" s="62">
        <f>H94/G94</f>
        <v>0.96140563097666454</v>
      </c>
      <c r="J94" s="5"/>
    </row>
    <row r="95" spans="1:10" ht="15">
      <c r="A95" s="46"/>
      <c r="B95" s="46"/>
      <c r="C95" s="52">
        <v>4210</v>
      </c>
      <c r="D95" s="35" t="s">
        <v>9</v>
      </c>
      <c r="E95" s="21">
        <f>SUM(E96:E101)</f>
        <v>18774.080000000002</v>
      </c>
      <c r="F95" s="36"/>
      <c r="G95" s="29"/>
      <c r="H95" s="24">
        <f>SUM(H96:H101)</f>
        <v>18759.419999999998</v>
      </c>
      <c r="I95" s="62">
        <f t="shared" ref="I95:I101" si="12">H95/E95</f>
        <v>0.99921913617072033</v>
      </c>
      <c r="J95" s="5"/>
    </row>
    <row r="96" spans="1:10" ht="15">
      <c r="A96" s="46"/>
      <c r="B96" s="46"/>
      <c r="C96" s="69"/>
      <c r="D96" s="20" t="s">
        <v>12</v>
      </c>
      <c r="E96" s="33">
        <v>1960</v>
      </c>
      <c r="F96" s="34"/>
      <c r="G96" s="18"/>
      <c r="H96" s="27">
        <v>1959.76</v>
      </c>
      <c r="I96" s="63">
        <f t="shared" si="12"/>
        <v>0.99987755102040821</v>
      </c>
      <c r="J96" s="5"/>
    </row>
    <row r="97" spans="1:12" ht="15">
      <c r="A97" s="46"/>
      <c r="B97" s="46"/>
      <c r="C97" s="70"/>
      <c r="D97" s="20" t="s">
        <v>12</v>
      </c>
      <c r="E97" s="33">
        <v>557.85</v>
      </c>
      <c r="F97" s="34"/>
      <c r="G97" s="18"/>
      <c r="H97" s="27">
        <v>557.83000000000004</v>
      </c>
      <c r="I97" s="63">
        <f>H97/E97</f>
        <v>0.99996414806847722</v>
      </c>
      <c r="J97" s="5"/>
    </row>
    <row r="98" spans="1:12" ht="15">
      <c r="A98" s="46"/>
      <c r="B98" s="46"/>
      <c r="C98" s="70"/>
      <c r="D98" s="20" t="s">
        <v>27</v>
      </c>
      <c r="E98" s="33">
        <v>8757</v>
      </c>
      <c r="F98" s="34"/>
      <c r="G98" s="18"/>
      <c r="H98" s="27">
        <v>8743.5</v>
      </c>
      <c r="I98" s="63">
        <f t="shared" si="12"/>
        <v>0.99845837615621791</v>
      </c>
      <c r="J98" s="5"/>
    </row>
    <row r="99" spans="1:12" ht="15">
      <c r="A99" s="46"/>
      <c r="B99" s="46"/>
      <c r="C99" s="70"/>
      <c r="D99" s="20" t="s">
        <v>39</v>
      </c>
      <c r="E99" s="33">
        <v>1560.83</v>
      </c>
      <c r="F99" s="34"/>
      <c r="G99" s="18"/>
      <c r="H99" s="27">
        <v>1560.83</v>
      </c>
      <c r="I99" s="63">
        <f t="shared" si="12"/>
        <v>1</v>
      </c>
      <c r="J99" s="5"/>
    </row>
    <row r="100" spans="1:12" ht="15">
      <c r="A100" s="46"/>
      <c r="B100" s="46"/>
      <c r="C100" s="70"/>
      <c r="D100" s="20" t="s">
        <v>19</v>
      </c>
      <c r="E100" s="33">
        <v>307.5</v>
      </c>
      <c r="F100" s="34"/>
      <c r="G100" s="18"/>
      <c r="H100" s="27">
        <v>307.5</v>
      </c>
      <c r="I100" s="63">
        <f t="shared" si="12"/>
        <v>1</v>
      </c>
      <c r="J100" s="5"/>
    </row>
    <row r="101" spans="1:12" ht="15">
      <c r="A101" s="46"/>
      <c r="B101" s="46"/>
      <c r="C101" s="70"/>
      <c r="D101" s="20" t="s">
        <v>31</v>
      </c>
      <c r="E101" s="33">
        <v>5630.9</v>
      </c>
      <c r="F101" s="34"/>
      <c r="G101" s="18"/>
      <c r="H101" s="27">
        <v>5630</v>
      </c>
      <c r="I101" s="63">
        <f t="shared" si="12"/>
        <v>0.99984016764637984</v>
      </c>
      <c r="J101" s="5"/>
    </row>
    <row r="102" spans="1:12" ht="15.6" customHeight="1">
      <c r="A102" s="47"/>
      <c r="B102" s="47"/>
      <c r="C102" s="52">
        <v>4300</v>
      </c>
      <c r="D102" s="20" t="s">
        <v>9</v>
      </c>
      <c r="E102" s="17">
        <f>SUM(E103:E116)</f>
        <v>74583.87</v>
      </c>
      <c r="F102" s="34"/>
      <c r="G102" s="18"/>
      <c r="H102" s="19">
        <f>SUM(H103:H116)</f>
        <v>71544.36</v>
      </c>
      <c r="I102" s="64">
        <f t="shared" ref="I102:I104" si="13">H102/E102</f>
        <v>0.95924708653493052</v>
      </c>
      <c r="L102" s="3"/>
    </row>
    <row r="103" spans="1:12" ht="15">
      <c r="A103" s="48"/>
      <c r="B103" s="48"/>
      <c r="C103" s="69"/>
      <c r="D103" s="20" t="s">
        <v>12</v>
      </c>
      <c r="E103" s="33">
        <v>7717.19</v>
      </c>
      <c r="F103" s="34"/>
      <c r="G103" s="18"/>
      <c r="H103" s="27">
        <v>7716.4</v>
      </c>
      <c r="I103" s="63">
        <f t="shared" si="13"/>
        <v>0.99989763113257546</v>
      </c>
      <c r="K103" s="2"/>
      <c r="L103" s="3"/>
    </row>
    <row r="104" spans="1:12" ht="15">
      <c r="A104" s="49"/>
      <c r="B104" s="49"/>
      <c r="C104" s="70"/>
      <c r="D104" s="20" t="s">
        <v>15</v>
      </c>
      <c r="E104" s="33">
        <v>3913.68</v>
      </c>
      <c r="F104" s="34"/>
      <c r="G104" s="18"/>
      <c r="H104" s="27">
        <v>3913.25</v>
      </c>
      <c r="I104" s="63">
        <f t="shared" si="13"/>
        <v>0.99989012898346319</v>
      </c>
    </row>
    <row r="105" spans="1:12" ht="15">
      <c r="A105" s="49"/>
      <c r="B105" s="49"/>
      <c r="C105" s="70"/>
      <c r="D105" s="20" t="s">
        <v>39</v>
      </c>
      <c r="E105" s="33">
        <v>4700</v>
      </c>
      <c r="F105" s="34"/>
      <c r="G105" s="18"/>
      <c r="H105" s="27">
        <v>3939</v>
      </c>
      <c r="I105" s="63">
        <f t="shared" ref="I105:I116" si="14">H105/E105</f>
        <v>0.83808510638297873</v>
      </c>
    </row>
    <row r="106" spans="1:12" ht="15">
      <c r="A106" s="49"/>
      <c r="B106" s="49"/>
      <c r="C106" s="70"/>
      <c r="D106" s="20" t="s">
        <v>18</v>
      </c>
      <c r="E106" s="33">
        <v>9200</v>
      </c>
      <c r="F106" s="34"/>
      <c r="G106" s="18"/>
      <c r="H106" s="27">
        <v>9185.83</v>
      </c>
      <c r="I106" s="63">
        <f t="shared" si="14"/>
        <v>0.99845978260869561</v>
      </c>
    </row>
    <row r="107" spans="1:12" ht="15">
      <c r="A107" s="49"/>
      <c r="B107" s="49"/>
      <c r="C107" s="70"/>
      <c r="D107" s="20" t="s">
        <v>24</v>
      </c>
      <c r="E107" s="33">
        <v>3592.5</v>
      </c>
      <c r="F107" s="34"/>
      <c r="G107" s="18"/>
      <c r="H107" s="27">
        <v>3592.5</v>
      </c>
      <c r="I107" s="63">
        <f t="shared" si="14"/>
        <v>1</v>
      </c>
    </row>
    <row r="108" spans="1:12" ht="15">
      <c r="A108" s="49"/>
      <c r="B108" s="49"/>
      <c r="C108" s="70"/>
      <c r="D108" s="20" t="s">
        <v>18</v>
      </c>
      <c r="E108" s="33">
        <v>3232</v>
      </c>
      <c r="F108" s="34"/>
      <c r="G108" s="18"/>
      <c r="H108" s="27">
        <v>3232</v>
      </c>
      <c r="I108" s="63">
        <f t="shared" si="14"/>
        <v>1</v>
      </c>
    </row>
    <row r="109" spans="1:12" ht="15">
      <c r="A109" s="49"/>
      <c r="B109" s="49"/>
      <c r="C109" s="70"/>
      <c r="D109" s="20" t="s">
        <v>19</v>
      </c>
      <c r="E109" s="33">
        <v>4628</v>
      </c>
      <c r="F109" s="34"/>
      <c r="G109" s="18"/>
      <c r="H109" s="27">
        <v>4628</v>
      </c>
      <c r="I109" s="63">
        <f t="shared" si="14"/>
        <v>1</v>
      </c>
    </row>
    <row r="110" spans="1:12" ht="15">
      <c r="A110" s="49"/>
      <c r="B110" s="49"/>
      <c r="C110" s="70"/>
      <c r="D110" s="20" t="s">
        <v>19</v>
      </c>
      <c r="E110" s="33">
        <v>8500</v>
      </c>
      <c r="F110" s="34"/>
      <c r="G110" s="18"/>
      <c r="H110" s="27">
        <v>8438.94</v>
      </c>
      <c r="I110" s="63">
        <f t="shared" si="14"/>
        <v>0.9928164705882353</v>
      </c>
    </row>
    <row r="111" spans="1:12" ht="15">
      <c r="A111" s="49"/>
      <c r="B111" s="49"/>
      <c r="C111" s="70"/>
      <c r="D111" s="20" t="s">
        <v>22</v>
      </c>
      <c r="E111" s="33">
        <v>3715</v>
      </c>
      <c r="F111" s="34"/>
      <c r="G111" s="18"/>
      <c r="H111" s="27">
        <v>3714.46</v>
      </c>
      <c r="I111" s="63">
        <f t="shared" si="14"/>
        <v>0.9998546433378197</v>
      </c>
    </row>
    <row r="112" spans="1:12" ht="15">
      <c r="A112" s="49"/>
      <c r="B112" s="49"/>
      <c r="C112" s="70"/>
      <c r="D112" s="20" t="s">
        <v>22</v>
      </c>
      <c r="E112" s="33">
        <v>4600</v>
      </c>
      <c r="F112" s="34"/>
      <c r="G112" s="18"/>
      <c r="H112" s="27">
        <v>3726.9</v>
      </c>
      <c r="I112" s="63">
        <f t="shared" si="14"/>
        <v>0.81019565217391309</v>
      </c>
    </row>
    <row r="113" spans="1:9" ht="15">
      <c r="A113" s="49"/>
      <c r="B113" s="49"/>
      <c r="C113" s="70"/>
      <c r="D113" s="20" t="s">
        <v>26</v>
      </c>
      <c r="E113" s="33">
        <v>2684</v>
      </c>
      <c r="F113" s="34"/>
      <c r="G113" s="18"/>
      <c r="H113" s="27">
        <v>2683.5</v>
      </c>
      <c r="I113" s="63">
        <f t="shared" si="14"/>
        <v>0.99981371087928461</v>
      </c>
    </row>
    <row r="114" spans="1:9" ht="15">
      <c r="A114" s="49"/>
      <c r="B114" s="49"/>
      <c r="C114" s="70"/>
      <c r="D114" s="20" t="s">
        <v>26</v>
      </c>
      <c r="E114" s="33">
        <v>4184.5</v>
      </c>
      <c r="F114" s="34"/>
      <c r="G114" s="18"/>
      <c r="H114" s="27">
        <v>3541.06</v>
      </c>
      <c r="I114" s="63">
        <f t="shared" si="14"/>
        <v>0.84623252479388222</v>
      </c>
    </row>
    <row r="115" spans="1:9" ht="15">
      <c r="A115" s="49"/>
      <c r="B115" s="49"/>
      <c r="C115" s="70"/>
      <c r="D115" s="20" t="s">
        <v>26</v>
      </c>
      <c r="E115" s="33">
        <v>3232</v>
      </c>
      <c r="F115" s="34"/>
      <c r="G115" s="18"/>
      <c r="H115" s="27">
        <v>3232</v>
      </c>
      <c r="I115" s="63">
        <f t="shared" si="14"/>
        <v>1</v>
      </c>
    </row>
    <row r="116" spans="1:9" ht="15">
      <c r="A116" s="49"/>
      <c r="B116" s="49"/>
      <c r="C116" s="70"/>
      <c r="D116" s="20" t="s">
        <v>22</v>
      </c>
      <c r="E116" s="33">
        <v>10685</v>
      </c>
      <c r="F116" s="34"/>
      <c r="G116" s="18"/>
      <c r="H116" s="27">
        <v>10000.52</v>
      </c>
      <c r="I116" s="63">
        <f t="shared" si="14"/>
        <v>0.93594010294805807</v>
      </c>
    </row>
    <row r="117" spans="1:9" ht="15">
      <c r="A117" s="49"/>
      <c r="B117" s="49"/>
      <c r="C117" s="52">
        <v>6050</v>
      </c>
      <c r="D117" s="16" t="s">
        <v>9</v>
      </c>
      <c r="E117" s="42"/>
      <c r="F117" s="38">
        <f>SUM(F118:F132)</f>
        <v>263546.95</v>
      </c>
      <c r="G117" s="18"/>
      <c r="H117" s="24">
        <f>SUM(H118:H132)</f>
        <v>252556.44000000003</v>
      </c>
      <c r="I117" s="62">
        <f t="shared" ref="I117:I132" si="15">H117/F117</f>
        <v>0.95829771507505601</v>
      </c>
    </row>
    <row r="118" spans="1:9" ht="15">
      <c r="A118" s="49"/>
      <c r="B118" s="49"/>
      <c r="C118" s="69"/>
      <c r="D118" s="35" t="s">
        <v>13</v>
      </c>
      <c r="E118" s="43"/>
      <c r="F118" s="55">
        <v>18488.21</v>
      </c>
      <c r="G118" s="18"/>
      <c r="H118" s="32">
        <v>18485.79</v>
      </c>
      <c r="I118" s="63">
        <f t="shared" si="15"/>
        <v>0.99986910577065069</v>
      </c>
    </row>
    <row r="119" spans="1:9" ht="15">
      <c r="A119" s="49"/>
      <c r="B119" s="49"/>
      <c r="C119" s="70"/>
      <c r="D119" s="35" t="s">
        <v>28</v>
      </c>
      <c r="E119" s="43"/>
      <c r="F119" s="55">
        <v>18803.830000000002</v>
      </c>
      <c r="G119" s="18"/>
      <c r="H119" s="32">
        <v>18685</v>
      </c>
      <c r="I119" s="63">
        <f t="shared" si="15"/>
        <v>0.99368054274049478</v>
      </c>
    </row>
    <row r="120" spans="1:9" ht="15">
      <c r="A120" s="49"/>
      <c r="B120" s="49"/>
      <c r="C120" s="70"/>
      <c r="D120" s="35" t="s">
        <v>38</v>
      </c>
      <c r="E120" s="43"/>
      <c r="F120" s="55">
        <v>15837.03</v>
      </c>
      <c r="G120" s="18"/>
      <c r="H120" s="32">
        <v>12224.97</v>
      </c>
      <c r="I120" s="63">
        <f t="shared" si="15"/>
        <v>0.77192314468053658</v>
      </c>
    </row>
    <row r="121" spans="1:9" ht="15">
      <c r="A121" s="49"/>
      <c r="B121" s="49"/>
      <c r="C121" s="70"/>
      <c r="D121" s="35" t="s">
        <v>39</v>
      </c>
      <c r="E121" s="43"/>
      <c r="F121" s="55">
        <v>19400</v>
      </c>
      <c r="G121" s="18"/>
      <c r="H121" s="32">
        <v>18687.099999999999</v>
      </c>
      <c r="I121" s="63">
        <f t="shared" si="15"/>
        <v>0.96325257731958758</v>
      </c>
    </row>
    <row r="122" spans="1:9" ht="15">
      <c r="A122" s="49"/>
      <c r="B122" s="49"/>
      <c r="C122" s="70"/>
      <c r="D122" s="35" t="s">
        <v>16</v>
      </c>
      <c r="E122" s="43"/>
      <c r="F122" s="55">
        <v>21780.02</v>
      </c>
      <c r="G122" s="18"/>
      <c r="H122" s="32">
        <v>21571.91</v>
      </c>
      <c r="I122" s="63">
        <f t="shared" si="15"/>
        <v>0.9904449123554524</v>
      </c>
    </row>
    <row r="123" spans="1:9" ht="15">
      <c r="A123" s="49"/>
      <c r="B123" s="49"/>
      <c r="C123" s="70"/>
      <c r="D123" s="35" t="s">
        <v>17</v>
      </c>
      <c r="E123" s="43"/>
      <c r="F123" s="55">
        <v>25306.85</v>
      </c>
      <c r="G123" s="18"/>
      <c r="H123" s="32">
        <v>24796.31</v>
      </c>
      <c r="I123" s="63">
        <f t="shared" si="15"/>
        <v>0.97982601548592585</v>
      </c>
    </row>
    <row r="124" spans="1:9" ht="15">
      <c r="A124" s="49"/>
      <c r="B124" s="49"/>
      <c r="C124" s="70"/>
      <c r="D124" s="35" t="s">
        <v>8</v>
      </c>
      <c r="E124" s="43"/>
      <c r="F124" s="55">
        <v>17324.63</v>
      </c>
      <c r="G124" s="18"/>
      <c r="H124" s="32">
        <v>17324.46</v>
      </c>
      <c r="I124" s="63">
        <f t="shared" si="15"/>
        <v>0.99999018738062506</v>
      </c>
    </row>
    <row r="125" spans="1:9" ht="15">
      <c r="A125" s="49"/>
      <c r="B125" s="49"/>
      <c r="C125" s="70"/>
      <c r="D125" s="35" t="s">
        <v>18</v>
      </c>
      <c r="E125" s="43"/>
      <c r="F125" s="55">
        <v>20667.189999999999</v>
      </c>
      <c r="G125" s="18"/>
      <c r="H125" s="32">
        <v>20184.849999999999</v>
      </c>
      <c r="I125" s="63">
        <f t="shared" si="15"/>
        <v>0.97666155873149663</v>
      </c>
    </row>
    <row r="126" spans="1:9" ht="15">
      <c r="A126" s="49"/>
      <c r="B126" s="49"/>
      <c r="C126" s="70"/>
      <c r="D126" s="35" t="s">
        <v>21</v>
      </c>
      <c r="E126" s="43"/>
      <c r="F126" s="55">
        <v>13400</v>
      </c>
      <c r="G126" s="18"/>
      <c r="H126" s="32">
        <v>13389.5</v>
      </c>
      <c r="I126" s="63">
        <f t="shared" si="15"/>
        <v>0.9992164179104478</v>
      </c>
    </row>
    <row r="127" spans="1:9" ht="15">
      <c r="A127" s="49"/>
      <c r="B127" s="49"/>
      <c r="C127" s="70"/>
      <c r="D127" s="35" t="s">
        <v>21</v>
      </c>
      <c r="E127" s="43"/>
      <c r="F127" s="55">
        <v>7258.28</v>
      </c>
      <c r="G127" s="18"/>
      <c r="H127" s="32">
        <v>7172.41</v>
      </c>
      <c r="I127" s="63">
        <f t="shared" si="15"/>
        <v>0.98816937346037903</v>
      </c>
    </row>
    <row r="128" spans="1:9" ht="15">
      <c r="A128" s="49"/>
      <c r="B128" s="49"/>
      <c r="C128" s="70"/>
      <c r="D128" s="35" t="s">
        <v>31</v>
      </c>
      <c r="E128" s="43"/>
      <c r="F128" s="55">
        <v>15454.95</v>
      </c>
      <c r="G128" s="18"/>
      <c r="H128" s="32">
        <v>15353.95</v>
      </c>
      <c r="I128" s="63">
        <f t="shared" si="15"/>
        <v>0.99346487694880925</v>
      </c>
    </row>
    <row r="129" spans="1:9" ht="15">
      <c r="A129" s="49"/>
      <c r="B129" s="49"/>
      <c r="C129" s="70"/>
      <c r="D129" s="20" t="s">
        <v>23</v>
      </c>
      <c r="E129" s="43"/>
      <c r="F129" s="55">
        <v>10441.07</v>
      </c>
      <c r="G129" s="18"/>
      <c r="H129" s="32">
        <v>10170.700000000001</v>
      </c>
      <c r="I129" s="63">
        <f t="shared" si="15"/>
        <v>0.97410514439612039</v>
      </c>
    </row>
    <row r="130" spans="1:9" ht="15">
      <c r="A130" s="49"/>
      <c r="B130" s="49"/>
      <c r="C130" s="70"/>
      <c r="D130" s="20" t="s">
        <v>25</v>
      </c>
      <c r="E130" s="43"/>
      <c r="F130" s="55">
        <v>12019</v>
      </c>
      <c r="G130" s="18"/>
      <c r="H130" s="32">
        <v>12019</v>
      </c>
      <c r="I130" s="63">
        <f t="shared" si="15"/>
        <v>1</v>
      </c>
    </row>
    <row r="131" spans="1:9" ht="15">
      <c r="A131" s="49"/>
      <c r="B131" s="49"/>
      <c r="C131" s="70"/>
      <c r="D131" s="20" t="s">
        <v>25</v>
      </c>
      <c r="E131" s="43"/>
      <c r="F131" s="55">
        <v>25874.2</v>
      </c>
      <c r="G131" s="18"/>
      <c r="H131" s="32">
        <v>21619.99</v>
      </c>
      <c r="I131" s="63">
        <f t="shared" si="15"/>
        <v>0.83558100347063879</v>
      </c>
    </row>
    <row r="132" spans="1:9" ht="15">
      <c r="A132" s="49"/>
      <c r="B132" s="49"/>
      <c r="C132" s="70"/>
      <c r="D132" s="35" t="s">
        <v>7</v>
      </c>
      <c r="E132" s="43"/>
      <c r="F132" s="55">
        <v>21491.69</v>
      </c>
      <c r="G132" s="18"/>
      <c r="H132" s="32">
        <v>20870.5</v>
      </c>
      <c r="I132" s="63">
        <f t="shared" si="15"/>
        <v>0.9710962702328203</v>
      </c>
    </row>
    <row r="133" spans="1:9" ht="15">
      <c r="A133" s="49"/>
      <c r="B133" s="49"/>
      <c r="C133" s="52">
        <v>6050</v>
      </c>
      <c r="D133" s="35" t="s">
        <v>9</v>
      </c>
      <c r="E133" s="43"/>
      <c r="F133" s="37">
        <f>F134</f>
        <v>7000</v>
      </c>
      <c r="G133" s="18"/>
      <c r="H133" s="24">
        <f>H134</f>
        <v>7000</v>
      </c>
      <c r="I133" s="63">
        <f>H133/F133</f>
        <v>1</v>
      </c>
    </row>
    <row r="134" spans="1:9" ht="15">
      <c r="A134" s="49"/>
      <c r="B134" s="49"/>
      <c r="C134" s="52"/>
      <c r="D134" s="35" t="s">
        <v>8</v>
      </c>
      <c r="E134" s="43"/>
      <c r="F134" s="55">
        <v>7000</v>
      </c>
      <c r="G134" s="18"/>
      <c r="H134" s="32">
        <v>7000</v>
      </c>
      <c r="I134" s="63">
        <f>H134/F134</f>
        <v>1</v>
      </c>
    </row>
    <row r="135" spans="1:9" ht="15">
      <c r="A135" s="57"/>
      <c r="B135" s="57"/>
      <c r="C135" s="58"/>
      <c r="D135" s="42"/>
      <c r="E135" s="59">
        <f>E9+E15+E23+E30+E53+E61+E71+E85+E94</f>
        <v>225001.44</v>
      </c>
      <c r="F135" s="59">
        <f>F15+F64+F85+F94</f>
        <v>463588.98000000004</v>
      </c>
      <c r="G135" s="59">
        <f>G9+G15+G23+G30+G53+G61+G64+G71+G85+G94</f>
        <v>688590.42</v>
      </c>
      <c r="H135" s="60">
        <f>H9+H15+H23+H30+H53+H61+H64+H71+H85+H94</f>
        <v>655102.65</v>
      </c>
      <c r="I135" s="66">
        <f>H135/G135</f>
        <v>0.95136765045322591</v>
      </c>
    </row>
    <row r="138" spans="1:9">
      <c r="D138" s="7" t="s">
        <v>35</v>
      </c>
      <c r="F138" s="8">
        <f>F135</f>
        <v>463588.98000000004</v>
      </c>
      <c r="G138" s="8"/>
      <c r="H138" s="8">
        <f>H19+H65+H91+H117</f>
        <v>444947.5</v>
      </c>
    </row>
    <row r="139" spans="1:9">
      <c r="D139" s="7" t="s">
        <v>36</v>
      </c>
      <c r="F139" s="8">
        <f>E135</f>
        <v>225001.44</v>
      </c>
      <c r="H139" s="2">
        <f>H135-H138</f>
        <v>210155.15000000002</v>
      </c>
    </row>
    <row r="140" spans="1:9">
      <c r="H140" s="2"/>
    </row>
  </sheetData>
  <mergeCells count="24">
    <mergeCell ref="B24:B25"/>
    <mergeCell ref="F4:G4"/>
    <mergeCell ref="A6:G6"/>
    <mergeCell ref="A10:A11"/>
    <mergeCell ref="B10:B11"/>
    <mergeCell ref="B16:B22"/>
    <mergeCell ref="A16:A22"/>
    <mergeCell ref="C20:C22"/>
    <mergeCell ref="H1:J3"/>
    <mergeCell ref="C103:C116"/>
    <mergeCell ref="C118:C132"/>
    <mergeCell ref="A72:A84"/>
    <mergeCell ref="B72:B84"/>
    <mergeCell ref="C96:C101"/>
    <mergeCell ref="C75:C82"/>
    <mergeCell ref="A31:A52"/>
    <mergeCell ref="B31:B52"/>
    <mergeCell ref="A65:A70"/>
    <mergeCell ref="B65:B70"/>
    <mergeCell ref="C66:C70"/>
    <mergeCell ref="F1:G1"/>
    <mergeCell ref="F2:G2"/>
    <mergeCell ref="F3:G3"/>
    <mergeCell ref="A24:A25"/>
  </mergeCells>
  <pageMargins left="0.70866141732283472" right="0.7086614173228347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31.12.2020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 Kwidzyn</dc:creator>
  <cp:lastModifiedBy>Iwona Skrajda</cp:lastModifiedBy>
  <cp:lastPrinted>2021-03-11T14:30:47Z</cp:lastPrinted>
  <dcterms:created xsi:type="dcterms:W3CDTF">2015-10-06T07:22:52Z</dcterms:created>
  <dcterms:modified xsi:type="dcterms:W3CDTF">2021-03-30T05:41:05Z</dcterms:modified>
</cp:coreProperties>
</file>