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22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" i="1" l="1"/>
  <c r="E7" i="1"/>
  <c r="F8" i="1"/>
  <c r="E8" i="1"/>
  <c r="F200" i="1"/>
  <c r="E200" i="1"/>
  <c r="G201" i="1"/>
  <c r="F88" i="1"/>
  <c r="F89" i="1"/>
  <c r="E89" i="1"/>
  <c r="F48" i="1"/>
  <c r="E48" i="1"/>
  <c r="G57" i="1"/>
  <c r="F56" i="1"/>
  <c r="E56" i="1"/>
  <c r="G56" i="1" l="1"/>
  <c r="F211" i="1"/>
  <c r="E211" i="1"/>
  <c r="G212" i="1"/>
  <c r="F72" i="1"/>
  <c r="E72" i="1"/>
  <c r="F79" i="1"/>
  <c r="E79" i="1"/>
  <c r="F70" i="1"/>
  <c r="E70" i="1"/>
  <c r="F77" i="1"/>
  <c r="E77" i="1"/>
  <c r="G78" i="1"/>
  <c r="G80" i="1"/>
  <c r="E74" i="1"/>
  <c r="F74" i="1"/>
  <c r="E81" i="1"/>
  <c r="F81" i="1"/>
  <c r="E86" i="1"/>
  <c r="E85" i="1" s="1"/>
  <c r="F86" i="1"/>
  <c r="F85" i="1" s="1"/>
  <c r="G71" i="1"/>
  <c r="E60" i="1"/>
  <c r="E69" i="1" l="1"/>
  <c r="F69" i="1"/>
  <c r="G79" i="1"/>
  <c r="G77" i="1"/>
  <c r="G70" i="1"/>
  <c r="G61" i="1"/>
  <c r="F60" i="1"/>
  <c r="G60" i="1"/>
  <c r="G28" i="1"/>
  <c r="F27" i="1"/>
  <c r="E27" i="1"/>
  <c r="F139" i="1" l="1"/>
  <c r="E139" i="1"/>
  <c r="G140" i="1"/>
  <c r="G199" i="1"/>
  <c r="G176" i="1"/>
  <c r="F175" i="1"/>
  <c r="E175" i="1"/>
  <c r="G151" i="1"/>
  <c r="G152" i="1"/>
  <c r="G153" i="1"/>
  <c r="G72" i="1"/>
  <c r="G73" i="1"/>
  <c r="G66" i="1"/>
  <c r="F65" i="1"/>
  <c r="E65" i="1"/>
  <c r="G175" i="1" l="1"/>
  <c r="G65" i="1"/>
  <c r="F49" i="1"/>
  <c r="E51" i="1" l="1"/>
  <c r="G94" i="1"/>
  <c r="F93" i="1"/>
  <c r="E93" i="1"/>
  <c r="G11" i="1"/>
  <c r="F10" i="1"/>
  <c r="E10" i="1"/>
  <c r="E173" i="1"/>
  <c r="F122" i="1"/>
  <c r="E122" i="1"/>
  <c r="G116" i="1"/>
  <c r="F115" i="1"/>
  <c r="E115" i="1"/>
  <c r="G114" i="1"/>
  <c r="F113" i="1"/>
  <c r="E113" i="1"/>
  <c r="G110" i="1"/>
  <c r="F109" i="1"/>
  <c r="E109" i="1"/>
  <c r="E49" i="1"/>
  <c r="F31" i="1"/>
  <c r="E31" i="1"/>
  <c r="G32" i="1"/>
  <c r="F22" i="1"/>
  <c r="E22" i="1"/>
  <c r="G23" i="1"/>
  <c r="G115" i="1" l="1"/>
  <c r="G10" i="1"/>
  <c r="G109" i="1"/>
  <c r="G113" i="1"/>
  <c r="G22" i="1"/>
  <c r="G207" i="1"/>
  <c r="G187" i="1" l="1"/>
  <c r="F186" i="1"/>
  <c r="E186" i="1"/>
  <c r="F206" i="1"/>
  <c r="E206" i="1"/>
  <c r="F146" i="1"/>
  <c r="E146" i="1"/>
  <c r="G37" i="1"/>
  <c r="G36" i="1"/>
  <c r="F35" i="1"/>
  <c r="E35" i="1"/>
  <c r="G35" i="1" l="1"/>
  <c r="F51" i="1" l="1"/>
  <c r="G145" i="1"/>
  <c r="F150" i="1"/>
  <c r="G82" i="1"/>
  <c r="G75" i="1"/>
  <c r="F24" i="1"/>
  <c r="F21" i="1" s="1"/>
  <c r="F19" i="1"/>
  <c r="E19" i="1"/>
  <c r="F16" i="1"/>
  <c r="E16" i="1"/>
  <c r="F14" i="1"/>
  <c r="E14" i="1"/>
  <c r="F12" i="1"/>
  <c r="E12" i="1"/>
  <c r="E127" i="1"/>
  <c r="F127" i="1"/>
  <c r="G128" i="1"/>
  <c r="G129" i="1"/>
  <c r="G130" i="1"/>
  <c r="E131" i="1"/>
  <c r="F131" i="1"/>
  <c r="G132" i="1"/>
  <c r="E133" i="1"/>
  <c r="F133" i="1"/>
  <c r="G134" i="1"/>
  <c r="E135" i="1"/>
  <c r="F135" i="1"/>
  <c r="G136" i="1"/>
  <c r="E137" i="1"/>
  <c r="F137" i="1"/>
  <c r="G138" i="1"/>
  <c r="G141" i="1"/>
  <c r="E142" i="1"/>
  <c r="F142" i="1"/>
  <c r="G143" i="1"/>
  <c r="E144" i="1"/>
  <c r="F144" i="1"/>
  <c r="E148" i="1"/>
  <c r="F148" i="1"/>
  <c r="G149" i="1"/>
  <c r="F182" i="1"/>
  <c r="E182" i="1"/>
  <c r="G164" i="1"/>
  <c r="G165" i="1"/>
  <c r="G168" i="1"/>
  <c r="G170" i="1"/>
  <c r="G172" i="1"/>
  <c r="G174" i="1"/>
  <c r="G178" i="1"/>
  <c r="G161" i="1"/>
  <c r="F177" i="1"/>
  <c r="F173" i="1"/>
  <c r="F171" i="1"/>
  <c r="F169" i="1"/>
  <c r="F167" i="1"/>
  <c r="E177" i="1"/>
  <c r="E171" i="1"/>
  <c r="E169" i="1"/>
  <c r="E167" i="1"/>
  <c r="F160" i="1"/>
  <c r="E160" i="1"/>
  <c r="F162" i="1"/>
  <c r="E162" i="1"/>
  <c r="F124" i="1"/>
  <c r="E124" i="1"/>
  <c r="E24" i="1"/>
  <c r="E21" i="1" s="1"/>
  <c r="G15" i="1"/>
  <c r="E166" i="1" l="1"/>
  <c r="F166" i="1"/>
  <c r="E9" i="1"/>
  <c r="G69" i="1"/>
  <c r="F9" i="1"/>
  <c r="G14" i="1"/>
  <c r="G173" i="1"/>
  <c r="E126" i="1"/>
  <c r="G139" i="1"/>
  <c r="F126" i="1"/>
  <c r="G148" i="1"/>
  <c r="G144" i="1"/>
  <c r="G133" i="1"/>
  <c r="G137" i="1"/>
  <c r="G135" i="1"/>
  <c r="G131" i="1"/>
  <c r="G142" i="1"/>
  <c r="G127" i="1"/>
  <c r="G169" i="1"/>
  <c r="G160" i="1"/>
  <c r="G171" i="1"/>
  <c r="G167" i="1"/>
  <c r="G177" i="1"/>
  <c r="G126" i="1" l="1"/>
  <c r="G166" i="1"/>
  <c r="E30" i="1"/>
  <c r="F30" i="1"/>
  <c r="G33" i="1"/>
  <c r="E53" i="1"/>
  <c r="E214" i="1"/>
  <c r="F214" i="1"/>
  <c r="G216" i="1"/>
  <c r="F198" i="1"/>
  <c r="E198" i="1"/>
  <c r="E203" i="1"/>
  <c r="E208" i="1"/>
  <c r="F208" i="1"/>
  <c r="F203" i="1"/>
  <c r="E194" i="1"/>
  <c r="F189" i="1"/>
  <c r="E184" i="1"/>
  <c r="F184" i="1"/>
  <c r="E180" i="1"/>
  <c r="F180" i="1"/>
  <c r="E189" i="1"/>
  <c r="E158" i="1"/>
  <c r="E156" i="1"/>
  <c r="E120" i="1"/>
  <c r="G118" i="1"/>
  <c r="F117" i="1"/>
  <c r="E117" i="1"/>
  <c r="E107" i="1"/>
  <c r="E105" i="1"/>
  <c r="E103" i="1"/>
  <c r="E101" i="1"/>
  <c r="E99" i="1"/>
  <c r="E97" i="1"/>
  <c r="E67" i="1"/>
  <c r="E64" i="1" s="1"/>
  <c r="E62" i="1"/>
  <c r="E58" i="1"/>
  <c r="F53" i="1"/>
  <c r="E42" i="1"/>
  <c r="E38" i="1"/>
  <c r="E34" i="1" s="1"/>
  <c r="E155" i="1" l="1"/>
  <c r="G198" i="1"/>
  <c r="E197" i="1"/>
  <c r="E154" i="1"/>
  <c r="E179" i="1"/>
  <c r="G30" i="1"/>
  <c r="G31" i="1"/>
  <c r="F197" i="1"/>
  <c r="E6" i="1"/>
  <c r="G117" i="1"/>
  <c r="F38" i="1"/>
  <c r="F34" i="1" s="1"/>
  <c r="F42" i="1"/>
  <c r="F58" i="1"/>
  <c r="F62" i="1"/>
  <c r="F67" i="1"/>
  <c r="F64" i="1" s="1"/>
  <c r="F97" i="1"/>
  <c r="F99" i="1"/>
  <c r="F101" i="1"/>
  <c r="F103" i="1"/>
  <c r="F105" i="1"/>
  <c r="F107" i="1"/>
  <c r="F111" i="1"/>
  <c r="F120" i="1"/>
  <c r="F156" i="1"/>
  <c r="F158" i="1"/>
  <c r="F155" i="1" l="1"/>
  <c r="G155" i="1" s="1"/>
  <c r="F92" i="1"/>
  <c r="F154" i="1"/>
  <c r="G154" i="1" s="1"/>
  <c r="F194" i="1"/>
  <c r="G112" i="1" l="1"/>
  <c r="E111" i="1"/>
  <c r="E92" i="1" s="1"/>
  <c r="G76" i="1"/>
  <c r="F46" i="1"/>
  <c r="F41" i="1" s="1"/>
  <c r="E46" i="1"/>
  <c r="E41" i="1" s="1"/>
  <c r="G44" i="1"/>
  <c r="G45" i="1"/>
  <c r="G47" i="1"/>
  <c r="G29" i="1"/>
  <c r="G111" i="1" l="1"/>
  <c r="G74" i="1"/>
  <c r="G27" i="1"/>
  <c r="G8" i="1"/>
  <c r="G7" i="1" l="1"/>
  <c r="G96" i="1"/>
  <c r="G93" i="1"/>
  <c r="G95" i="1"/>
  <c r="G97" i="1"/>
  <c r="G98" i="1"/>
  <c r="G105" i="1"/>
  <c r="G106" i="1"/>
  <c r="G107" i="1"/>
  <c r="G108" i="1"/>
  <c r="G84" i="1"/>
  <c r="F6" i="1" l="1"/>
  <c r="G68" i="1"/>
  <c r="G67" i="1"/>
  <c r="G40" i="1"/>
  <c r="F18" i="1"/>
  <c r="G20" i="1"/>
  <c r="G19" i="1"/>
  <c r="E18" i="1"/>
  <c r="E88" i="1"/>
  <c r="G18" i="1" l="1"/>
  <c r="G90" i="1"/>
  <c r="G99" i="1"/>
  <c r="G100" i="1"/>
  <c r="G101" i="1"/>
  <c r="G102" i="1"/>
  <c r="G103" i="1"/>
  <c r="G104" i="1"/>
  <c r="G120" i="1"/>
  <c r="G121" i="1"/>
  <c r="G122" i="1"/>
  <c r="G123" i="1"/>
  <c r="G124" i="1"/>
  <c r="G125" i="1"/>
  <c r="G156" i="1"/>
  <c r="G157" i="1"/>
  <c r="G158" i="1"/>
  <c r="G159" i="1"/>
  <c r="G162" i="1"/>
  <c r="G163" i="1"/>
  <c r="G180" i="1"/>
  <c r="G181" i="1"/>
  <c r="G184" i="1"/>
  <c r="G185" i="1"/>
  <c r="G186" i="1"/>
  <c r="G188" i="1"/>
  <c r="G189" i="1"/>
  <c r="G190" i="1"/>
  <c r="G191" i="1"/>
  <c r="G193" i="1"/>
  <c r="G194" i="1"/>
  <c r="G195" i="1"/>
  <c r="G196" i="1"/>
  <c r="G200" i="1"/>
  <c r="G202" i="1"/>
  <c r="G203" i="1"/>
  <c r="G204" i="1"/>
  <c r="G206" i="1"/>
  <c r="G208" i="1"/>
  <c r="G209" i="1"/>
  <c r="G211" i="1"/>
  <c r="G213" i="1"/>
  <c r="G214" i="1"/>
  <c r="G215" i="1"/>
  <c r="G217" i="1"/>
  <c r="G88" i="1"/>
  <c r="G89" i="1"/>
  <c r="G86" i="1"/>
  <c r="G87" i="1"/>
  <c r="G81" i="1"/>
  <c r="G83" i="1"/>
  <c r="G62" i="1"/>
  <c r="G63" i="1"/>
  <c r="G58" i="1"/>
  <c r="G59" i="1"/>
  <c r="G49" i="1"/>
  <c r="G50" i="1"/>
  <c r="G51" i="1"/>
  <c r="G52" i="1"/>
  <c r="G53" i="1"/>
  <c r="G54" i="1"/>
  <c r="G55" i="1"/>
  <c r="F179" i="1"/>
  <c r="G48" i="1" l="1"/>
  <c r="G179" i="1"/>
  <c r="G92" i="1"/>
  <c r="G13" i="1"/>
  <c r="G17" i="1"/>
  <c r="G24" i="1"/>
  <c r="G25" i="1"/>
  <c r="G26" i="1"/>
  <c r="G38" i="1"/>
  <c r="G39" i="1"/>
  <c r="G42" i="1"/>
  <c r="G43" i="1"/>
  <c r="F210" i="1"/>
  <c r="E210" i="1"/>
  <c r="E150" i="1"/>
  <c r="G150" i="1" s="1"/>
  <c r="F119" i="1"/>
  <c r="E119" i="1"/>
  <c r="G85" i="1" l="1"/>
  <c r="G64" i="1"/>
  <c r="G197" i="1"/>
  <c r="G119" i="1"/>
  <c r="G210" i="1"/>
  <c r="G16" i="1"/>
  <c r="G34" i="1"/>
  <c r="G41" i="1"/>
  <c r="G12" i="1"/>
  <c r="G21" i="1"/>
  <c r="G9" i="1" l="1"/>
  <c r="G46" i="1"/>
  <c r="G6" i="1"/>
</calcChain>
</file>

<file path=xl/sharedStrings.xml><?xml version="1.0" encoding="utf-8"?>
<sst xmlns="http://schemas.openxmlformats.org/spreadsheetml/2006/main" count="233" uniqueCount="128">
  <si>
    <t>Dział</t>
  </si>
  <si>
    <t>Rozdział</t>
  </si>
  <si>
    <t>Treść</t>
  </si>
  <si>
    <t>Plan po zmianach</t>
  </si>
  <si>
    <t>Wykonanie</t>
  </si>
  <si>
    <t>%</t>
  </si>
  <si>
    <t>Wydatki bieżące</t>
  </si>
  <si>
    <t>Wydatki majątkowe</t>
  </si>
  <si>
    <t xml:space="preserve">Wydatki bieżące </t>
  </si>
  <si>
    <t>Pozostała działalność w tym:</t>
  </si>
  <si>
    <t>Obsługa papierów wartościowych, kredytów i pożyczek jednostek samorządu terytorialnego w tym:</t>
  </si>
  <si>
    <t>Rolnictwo i łowiectwo 
w tym:</t>
  </si>
  <si>
    <t>Izby rolnicze 
w tym:</t>
  </si>
  <si>
    <t>Transport i łączność 
w tym</t>
  </si>
  <si>
    <t>Drogi publiczne gminne
 w tym:</t>
  </si>
  <si>
    <t>Gospodarka mieszkaniowa 
w tym:</t>
  </si>
  <si>
    <t>Gospodarka gruntami i nieruchomościami 
w tym:</t>
  </si>
  <si>
    <t>Działalność usługowa
 w tym:</t>
  </si>
  <si>
    <t>Plany zagospodarowania przestrzennego 
w tym :</t>
  </si>
  <si>
    <t>Cmentarze 
w tym:</t>
  </si>
  <si>
    <t>Administracja publiczna 
w tym:</t>
  </si>
  <si>
    <t>Rady gmin 
w tym:</t>
  </si>
  <si>
    <t>Urzędy gmin 
w tym:</t>
  </si>
  <si>
    <t>Promocja jednostek samorządu terytorialnego 
w tym :</t>
  </si>
  <si>
    <t>Pozostała działalność 
w tym:</t>
  </si>
  <si>
    <t>Urzędy wojewódzkie 
w tym:</t>
  </si>
  <si>
    <t>Urzędy naczelnych organów władzy państwowej, kontroli i ochrony prawa oraz sądownictwa 
w tym:</t>
  </si>
  <si>
    <t>Bezpieczeństwo publiczne i ochrona przeciwpożarowa
 w tym:</t>
  </si>
  <si>
    <t>Obsługa długu publicznego
 w tym:</t>
  </si>
  <si>
    <t>Różne rozliczenia
 w tym:</t>
  </si>
  <si>
    <t>Oświata i wychowanie
 w tym:</t>
  </si>
  <si>
    <t>Oddziały przedszkolne w szkołach podstawowych
 w tym:</t>
  </si>
  <si>
    <t>Przedszkola 
w tym:</t>
  </si>
  <si>
    <t>Gimnazja 
w tym:</t>
  </si>
  <si>
    <t>Dowożenie uczniów do szkół 
w tym:</t>
  </si>
  <si>
    <t>Dokształcanie i doskonalenie nauczycieli
 w tym:</t>
  </si>
  <si>
    <t>Stołówki szkolne i przedszkolne  
w tym:</t>
  </si>
  <si>
    <t>Ochrona zdrowia 
w tym:</t>
  </si>
  <si>
    <t>Rezerwy ogólne i celowe 
w tym:</t>
  </si>
  <si>
    <t>Szkoły podstawowe
w tym:</t>
  </si>
  <si>
    <t>Zwalczanie narkomanii 
w tym:</t>
  </si>
  <si>
    <t>Przeciwdziałanie alkoholizmowi 
w tym:</t>
  </si>
  <si>
    <t>Pomoc społeczna 
w tym:</t>
  </si>
  <si>
    <t>Ośrodki wsparcia 
w tym:</t>
  </si>
  <si>
    <t>Zasiłki i pomoc w naturze oraz składki na ubezpieczenia emerytalne i rentowe 
w tym:</t>
  </si>
  <si>
    <t>Domy pomocy społecznej 
w tym:</t>
  </si>
  <si>
    <t>Dodatki mieszkaniowe 
w tym:</t>
  </si>
  <si>
    <t>Zasiłki stałe 
w tym:</t>
  </si>
  <si>
    <t>Ośrodki pomocy społecznej 
w tym:</t>
  </si>
  <si>
    <t>Usługi opiekuńcze i specjalistyczne usługi opiekuńcze 
w tym:</t>
  </si>
  <si>
    <t>Pozostałe zadania w zakresie polityki społecznej 
w tym:</t>
  </si>
  <si>
    <t>Edukacyjna opieka wychowawcza 
w tym:</t>
  </si>
  <si>
    <t>Świetlice szkolne  
w tym:</t>
  </si>
  <si>
    <t>Dokształcanie i doskonalenie nauczycieli 
w tym:</t>
  </si>
  <si>
    <t>Gospodarka komunalna i ochrona środowiska 
w tym:</t>
  </si>
  <si>
    <t>Gospodarka odpadami 
w tym:</t>
  </si>
  <si>
    <t>Oczyszczanie miast i wsi 
w tym:</t>
  </si>
  <si>
    <t>Schroniska dla zwierząt 
w tym:</t>
  </si>
  <si>
    <t>Oświetlenie ulic, placów i dróg 
w tym:</t>
  </si>
  <si>
    <t>Wpływy i wydatki związane z gromadzeniem środków z opłat produktowych 
w tym:</t>
  </si>
  <si>
    <t>Kultura i ochrona dziedzictwa narodowego
w tym:</t>
  </si>
  <si>
    <t>Biblioteki 
w tym:</t>
  </si>
  <si>
    <t>Kultura fizyczna 
w tym:</t>
  </si>
  <si>
    <t>Zadania w zakresie kultury fizycznej 
w tym:</t>
  </si>
  <si>
    <t>Domy i ośrodki kultury, świetlice i kluby 
w tym:</t>
  </si>
  <si>
    <t>010</t>
  </si>
  <si>
    <t>01030</t>
  </si>
  <si>
    <t>01095</t>
  </si>
  <si>
    <t xml:space="preserve">   Wydatki bieżące</t>
  </si>
  <si>
    <t xml:space="preserve">   Wydatki majątkowe</t>
  </si>
  <si>
    <t>WYDATKI OGÓŁEM:
w tym:</t>
  </si>
  <si>
    <t>Przetwórstwo przemysłowe</t>
  </si>
  <si>
    <t>150</t>
  </si>
  <si>
    <t>15011</t>
  </si>
  <si>
    <t>Rozwój przedsiębiorczości                                                       w tym:</t>
  </si>
  <si>
    <t>Pozostała działalność</t>
  </si>
  <si>
    <t xml:space="preserve"> </t>
  </si>
  <si>
    <t>Drogi wewnętrzne</t>
  </si>
  <si>
    <t>,</t>
  </si>
  <si>
    <t>630</t>
  </si>
  <si>
    <t>Składki na ubezpieczenia zdrowotne opłacane za osoby pobierające niektóre świadczenia z pomocy społecznej, niektóre świadczenia rodzinne oraz za osoby uczestniczące w zajęciach w centrum integracji społ. 
w tym:</t>
  </si>
  <si>
    <t>01042</t>
  </si>
  <si>
    <t>Wyłączenia z produkcji gruntów rolnych
 w tym :</t>
  </si>
  <si>
    <t>Pozostała działalność 
 w tym :</t>
  </si>
  <si>
    <t>Ochotnicze straże pożarne, 
 w tym:</t>
  </si>
  <si>
    <t>Pomoc w zakresie dożywiania,
w tym:</t>
  </si>
  <si>
    <t>Pomoc materialna dla uczniów o charakterze motywacyjnym 
w tym:</t>
  </si>
  <si>
    <t>Pomoc materialna dla uczniów o charakterze socjalnym
w tym:</t>
  </si>
  <si>
    <t>Świadczenia wychowawcze
w tym:</t>
  </si>
  <si>
    <t>Świadczenia rodzinne, świadczenie z fund. Alimentacyjnego oraz składki na ubezpieczenia emerytalne i rentowe z ubezpieczenia społecznego
w tym:</t>
  </si>
  <si>
    <t>Karta Dużej Rodziny
w tym:</t>
  </si>
  <si>
    <t>Wspieranie rodziny
w tym:</t>
  </si>
  <si>
    <t>Rodziny zastepcze
w tym:</t>
  </si>
  <si>
    <t>Rodzina</t>
  </si>
  <si>
    <t xml:space="preserve">
70005</t>
  </si>
  <si>
    <t>Wpływy i wydatki związane z gromadzeniem środków 
z opłat i kar za korzystanie ze środowiska 
w tym:</t>
  </si>
  <si>
    <t>Realizacja zadań wymagających stosowania specjalnej organizacji nauki i metod pracy dla dzieci i młodzieży 
w szkołach podstawowych, gimnazjach, liceach ogólnokształcących, liceach profilowanych i szkołach zawodowych oraz szkołach artystycznych, w tym:</t>
  </si>
  <si>
    <t>63095</t>
  </si>
  <si>
    <t>Pozostała działalność
w tym:</t>
  </si>
  <si>
    <t>Usuwanie skutków klęsk żywiołowych
w tym:</t>
  </si>
  <si>
    <t xml:space="preserve">      Wydatki bieżące </t>
  </si>
  <si>
    <t>Urzędy naczelnych organów władzy państwowej, kontroli i ochrony prawa 
w tym:</t>
  </si>
  <si>
    <t>Turystyka
 w tym:</t>
  </si>
  <si>
    <t>Realizacja zadań wymagających stosowania specjalnej organizacji nauki i metod pracy dla dzieci w przedszkolach, oddziałach przedszkolnych w szkołach podstawowych i innych formach wychowania przedszkolnego</t>
  </si>
  <si>
    <t>Realizacja zadań wymagających stosowania specjalnej organizacji nauki i metod pracy dla dzieci i młodzieży 
w gimnazjach, liceach ogólnokształcących, klasach dotychczasowego gimnazjum prowadzonych w szkołach innego typu, w tym:</t>
  </si>
  <si>
    <t>Zapewnienie uczniom prawa do bezpłatnego dostępu do podręczników, materiałów edukacyjnych lub materiałów ćwiczeniowych, w tym:</t>
  </si>
  <si>
    <t>01010</t>
  </si>
  <si>
    <t>Infrastruktura wodociągowa i sanitacyjna wsi
 w tym :</t>
  </si>
  <si>
    <t xml:space="preserve">Wydatki majątkowe </t>
  </si>
  <si>
    <t>Wydatki bieżące 
(Odsetki od  pożyczek, kredytów i obligacji)</t>
  </si>
  <si>
    <t>Pozostała działalność 
w tym: wydatki bieżące</t>
  </si>
  <si>
    <t xml:space="preserve">    Wydatki bieżące</t>
  </si>
  <si>
    <t>Komendy wojewódzkie Państwowej Straży Pożarnej
w tym:</t>
  </si>
  <si>
    <t>Zarządzanie kryzysowe,
w tym:</t>
  </si>
  <si>
    <t>Składki na ubezpieczenia zdrowotne za osoby pobierające niektóre świadczenia rodzinne oraz zasiłki dla opiekunów
w tym:</t>
  </si>
  <si>
    <t>Wspólna obsługa jednostek samorządu terytorialnego
w tym:</t>
  </si>
  <si>
    <t>Wybory Prezydenta Rzeczypospolitej Polskiej
w tym:</t>
  </si>
  <si>
    <t>Komendy wojewódzkie Policji</t>
  </si>
  <si>
    <t>Pozostała działalność,
w tym:</t>
  </si>
  <si>
    <t>Obrona cywilna, 
 w tym:</t>
  </si>
  <si>
    <t>Rezerwa celowa na inwestycje</t>
  </si>
  <si>
    <t>Rezerwy na wydatki bieżące</t>
  </si>
  <si>
    <t>Zał. Nr 2
do Sprawozdania 
z wykonania budżetu
 Gminy Kwidzyn za  2020 r.</t>
  </si>
  <si>
    <r>
      <t xml:space="preserve">Informacja o przebiegu wykonania budżetu Gminy Kwidzyn za  2020 r.
</t>
    </r>
    <r>
      <rPr>
        <b/>
        <u/>
        <sz val="12"/>
        <color theme="1"/>
        <rFont val="Calibri"/>
        <family val="2"/>
        <charset val="238"/>
        <scheme val="minor"/>
      </rPr>
      <t>Wydatki budżetowe</t>
    </r>
  </si>
  <si>
    <t>Lokalny transport zbiorowy
 w tym:</t>
  </si>
  <si>
    <t>Spis powszechny i inne
w tym :</t>
  </si>
  <si>
    <t>Pozostała działalność, w tym:</t>
  </si>
  <si>
    <t>Ochrona zabytków i opieka nad zabytkami 
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</si>
</sst>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6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top"/>
    </xf>
    <xf numFmtId="0" fontId="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5" xfId="0" applyFont="1" applyBorder="1"/>
    <xf numFmtId="0" fontId="1" fillId="0" borderId="1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49" fontId="10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3" fontId="0" fillId="0" borderId="0" xfId="0" applyNumberFormat="1"/>
    <xf numFmtId="3" fontId="10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1" fillId="0" borderId="6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3" fontId="9" fillId="0" borderId="1" xfId="0" applyNumberFormat="1" applyFont="1" applyBorder="1"/>
    <xf numFmtId="0" fontId="8" fillId="0" borderId="0" xfId="0" applyFont="1" applyBorder="1" applyAlignment="1">
      <alignment vertical="top"/>
    </xf>
    <xf numFmtId="0" fontId="8" fillId="0" borderId="0" xfId="0" applyFont="1" applyBorder="1"/>
    <xf numFmtId="3" fontId="8" fillId="0" borderId="0" xfId="0" applyNumberFormat="1" applyFont="1" applyBorder="1"/>
    <xf numFmtId="0" fontId="0" fillId="0" borderId="0" xfId="0" applyBorder="1" applyAlignment="1">
      <alignment vertical="top"/>
    </xf>
    <xf numFmtId="0" fontId="0" fillId="0" borderId="0" xfId="0" applyBorder="1"/>
    <xf numFmtId="3" fontId="0" fillId="0" borderId="0" xfId="0" applyNumberFormat="1" applyBorder="1"/>
    <xf numFmtId="0" fontId="1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6" xfId="0" applyFont="1" applyBorder="1"/>
    <xf numFmtId="0" fontId="1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9" fontId="13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8"/>
  <sheetViews>
    <sheetView tabSelected="1" topLeftCell="A194" zoomScaleNormal="100" workbookViewId="0">
      <selection activeCell="K211" sqref="K211"/>
    </sheetView>
  </sheetViews>
  <sheetFormatPr defaultRowHeight="15" x14ac:dyDescent="0.25"/>
  <cols>
    <col min="1" max="1" width="5.42578125" style="1" customWidth="1"/>
    <col min="2" max="2" width="8" customWidth="1"/>
    <col min="3" max="3" width="2.42578125" customWidth="1"/>
    <col min="4" max="4" width="41.5703125" customWidth="1"/>
    <col min="5" max="5" width="15" customWidth="1"/>
    <col min="6" max="6" width="15" style="25" customWidth="1"/>
    <col min="7" max="7" width="11.28515625" customWidth="1"/>
    <col min="10" max="10" width="9.85546875" bestFit="1" customWidth="1"/>
    <col min="12" max="12" width="9.85546875" bestFit="1" customWidth="1"/>
  </cols>
  <sheetData>
    <row r="1" spans="1:11" ht="60" customHeight="1" x14ac:dyDescent="0.25">
      <c r="E1" s="21"/>
      <c r="F1" s="117" t="s">
        <v>122</v>
      </c>
      <c r="G1" s="117"/>
    </row>
    <row r="2" spans="1:11" ht="38.25" customHeight="1" x14ac:dyDescent="0.25">
      <c r="A2" s="118" t="s">
        <v>123</v>
      </c>
      <c r="B2" s="118"/>
      <c r="C2" s="118"/>
      <c r="D2" s="118"/>
      <c r="E2" s="118"/>
      <c r="F2" s="118"/>
      <c r="J2" t="s">
        <v>76</v>
      </c>
    </row>
    <row r="3" spans="1:11" ht="15.75" customHeight="1" x14ac:dyDescent="0.25">
      <c r="A3" s="127" t="s">
        <v>0</v>
      </c>
      <c r="B3" s="127" t="s">
        <v>1</v>
      </c>
      <c r="C3" s="119" t="s">
        <v>2</v>
      </c>
      <c r="D3" s="120"/>
      <c r="E3" s="127" t="s">
        <v>3</v>
      </c>
      <c r="F3" s="126" t="s">
        <v>4</v>
      </c>
      <c r="G3" s="127" t="s">
        <v>5</v>
      </c>
    </row>
    <row r="4" spans="1:11" ht="11.25" customHeight="1" x14ac:dyDescent="0.25">
      <c r="A4" s="127"/>
      <c r="B4" s="127"/>
      <c r="C4" s="121"/>
      <c r="D4" s="122"/>
      <c r="E4" s="127"/>
      <c r="F4" s="126"/>
      <c r="G4" s="127"/>
    </row>
    <row r="5" spans="1:11" s="4" customFormat="1" ht="7.5" customHeight="1" x14ac:dyDescent="0.15">
      <c r="A5" s="3">
        <v>1</v>
      </c>
      <c r="B5" s="3">
        <v>2</v>
      </c>
      <c r="C5" s="138">
        <v>3</v>
      </c>
      <c r="D5" s="139"/>
      <c r="E5" s="3">
        <v>4</v>
      </c>
      <c r="F5" s="27">
        <v>5</v>
      </c>
      <c r="G5" s="3">
        <v>6</v>
      </c>
    </row>
    <row r="6" spans="1:11" ht="30.75" customHeight="1" x14ac:dyDescent="0.25">
      <c r="A6" s="111"/>
      <c r="B6" s="123"/>
      <c r="C6" s="99" t="s">
        <v>70</v>
      </c>
      <c r="D6" s="96"/>
      <c r="E6" s="16">
        <f>SUM(E7:E8)</f>
        <v>71640649.430000007</v>
      </c>
      <c r="F6" s="16">
        <f>F7+F8</f>
        <v>63679958.270000018</v>
      </c>
      <c r="G6" s="14">
        <f t="shared" ref="G6" si="0">F6/E6</f>
        <v>0.88888024852736192</v>
      </c>
    </row>
    <row r="7" spans="1:11" ht="22.5" customHeight="1" x14ac:dyDescent="0.25">
      <c r="A7" s="111"/>
      <c r="B7" s="124"/>
      <c r="C7" s="95" t="s">
        <v>68</v>
      </c>
      <c r="D7" s="128"/>
      <c r="E7" s="37">
        <f>SUM(E216,E212,E209,E207,E204,E201,E199,E195,E190,E187,E185,E183,E181,E178,E176,E168,E170,E172,E174,E163,E161,E159,E157,E152,E149,E147,E145,E143,E140,E138,E136,E134,E132,E130,E128,E125,E123,E121,E118,E112,E108,E106,E104,E102,E100,E98,E94,E90,E87,E82,E80,E78,E75,E73,E71,E68,E66,E63,E61,E59,E57,E54,E52,E50,E47,E43,E36,E39,E28,E25,E23,E17,E13,E32,E110,E114,E116)</f>
        <v>59310879.43</v>
      </c>
      <c r="F7" s="37">
        <f>SUM(F216,F212,F209,F207,F204,F201,F199,F195,F190,F187,F185,F183,F181,F178,F176,F168,F170,F172,F174,F163,F161,F159,F157,F152,F149,F147,F145,F143,F140,F138,F136,F134,F132,F130,F128,F125,F123,F121,F118,F112,F108,F106,F104,F102,F100,F98,F94,F90,F87,F82,F80,F78,F75,F73,F71,F68,F66,F63,F61,F59,F57,F54,F52,F50,F47,F43,F36,F39,F28,F25,F23,F17,F13,F32,F110,F114,F116)</f>
        <v>54195298.490000017</v>
      </c>
      <c r="G7" s="15">
        <f>F7/E7</f>
        <v>0.91374970344121265</v>
      </c>
    </row>
    <row r="8" spans="1:11" ht="26.25" customHeight="1" x14ac:dyDescent="0.25">
      <c r="A8" s="111"/>
      <c r="B8" s="125"/>
      <c r="C8" s="99" t="s">
        <v>69</v>
      </c>
      <c r="D8" s="96"/>
      <c r="E8" s="37">
        <f>SUM(E217,E213,E202,E196,E191,E188,E153,E141,E91,E15,E76,E83,E55,E40,E37,E33,E26,E11,E95,E20,E29)</f>
        <v>12329770</v>
      </c>
      <c r="F8" s="37">
        <f>SUM(F217,F213,F202,F196,F191,F188,F153,F141,F91,F15,F76,F83,F55,F40,F37,F33,F26,F11,F95,F20,F29)</f>
        <v>9484659.7799999993</v>
      </c>
      <c r="G8" s="15">
        <f>F8/E8</f>
        <v>0.76924871915696724</v>
      </c>
    </row>
    <row r="9" spans="1:11" ht="34.5" customHeight="1" x14ac:dyDescent="0.25">
      <c r="A9" s="129" t="s">
        <v>65</v>
      </c>
      <c r="B9" s="12"/>
      <c r="C9" s="99" t="s">
        <v>11</v>
      </c>
      <c r="D9" s="96"/>
      <c r="E9" s="16">
        <f>E10+E12+E14+E16</f>
        <v>2705869.43</v>
      </c>
      <c r="F9" s="16">
        <f>F10+F12+F14+F16</f>
        <v>2177510.35</v>
      </c>
      <c r="G9" s="14">
        <f>F9/E9</f>
        <v>0.80473592918339742</v>
      </c>
      <c r="J9" s="25"/>
      <c r="K9" s="26"/>
    </row>
    <row r="10" spans="1:11" ht="30.75" customHeight="1" x14ac:dyDescent="0.25">
      <c r="A10" s="129"/>
      <c r="B10" s="130" t="s">
        <v>106</v>
      </c>
      <c r="C10" s="142" t="s">
        <v>107</v>
      </c>
      <c r="D10" s="101"/>
      <c r="E10" s="17">
        <f>E11</f>
        <v>1476700</v>
      </c>
      <c r="F10" s="17">
        <f>F11</f>
        <v>983196.06</v>
      </c>
      <c r="G10" s="15">
        <f t="shared" ref="G10:G11" si="1">F10/E10</f>
        <v>0.66580623010767259</v>
      </c>
      <c r="J10" s="25"/>
      <c r="K10" s="26"/>
    </row>
    <row r="11" spans="1:11" ht="25.5" customHeight="1" x14ac:dyDescent="0.25">
      <c r="A11" s="129"/>
      <c r="B11" s="131"/>
      <c r="C11" s="5"/>
      <c r="D11" s="59" t="s">
        <v>7</v>
      </c>
      <c r="E11" s="17">
        <v>1476700</v>
      </c>
      <c r="F11" s="17">
        <v>983196.06</v>
      </c>
      <c r="G11" s="15">
        <f t="shared" si="1"/>
        <v>0.66580623010767259</v>
      </c>
      <c r="J11" s="25"/>
      <c r="K11" s="26"/>
    </row>
    <row r="12" spans="1:11" ht="28.5" customHeight="1" x14ac:dyDescent="0.25">
      <c r="A12" s="129"/>
      <c r="B12" s="130" t="s">
        <v>66</v>
      </c>
      <c r="C12" s="142" t="s">
        <v>12</v>
      </c>
      <c r="D12" s="101"/>
      <c r="E12" s="17">
        <f>E13</f>
        <v>46000</v>
      </c>
      <c r="F12" s="17">
        <f>F13</f>
        <v>39804.129999999997</v>
      </c>
      <c r="G12" s="15">
        <f t="shared" ref="G12:G90" si="2">F12/E12</f>
        <v>0.86530717391304346</v>
      </c>
      <c r="I12" t="s">
        <v>78</v>
      </c>
    </row>
    <row r="13" spans="1:11" ht="24" customHeight="1" x14ac:dyDescent="0.25">
      <c r="A13" s="129"/>
      <c r="B13" s="131"/>
      <c r="C13" s="5"/>
      <c r="D13" s="6" t="s">
        <v>6</v>
      </c>
      <c r="E13" s="17">
        <v>46000</v>
      </c>
      <c r="F13" s="17">
        <v>39804.129999999997</v>
      </c>
      <c r="G13" s="15">
        <f t="shared" si="2"/>
        <v>0.86530717391304346</v>
      </c>
    </row>
    <row r="14" spans="1:11" ht="24.75" customHeight="1" x14ac:dyDescent="0.25">
      <c r="A14" s="129"/>
      <c r="B14" s="130" t="s">
        <v>81</v>
      </c>
      <c r="C14" s="142" t="s">
        <v>82</v>
      </c>
      <c r="D14" s="101"/>
      <c r="E14" s="17">
        <f>E15</f>
        <v>205000</v>
      </c>
      <c r="F14" s="17">
        <f>F15</f>
        <v>178426.6</v>
      </c>
      <c r="G14" s="15">
        <f t="shared" ref="G14:G15" si="3">F14/E14</f>
        <v>0.87037365853658544</v>
      </c>
    </row>
    <row r="15" spans="1:11" ht="25.5" customHeight="1" x14ac:dyDescent="0.25">
      <c r="A15" s="129"/>
      <c r="B15" s="131"/>
      <c r="C15" s="5"/>
      <c r="D15" s="48" t="s">
        <v>7</v>
      </c>
      <c r="E15" s="17">
        <v>205000</v>
      </c>
      <c r="F15" s="17">
        <v>178426.6</v>
      </c>
      <c r="G15" s="15">
        <f t="shared" si="3"/>
        <v>0.87037365853658544</v>
      </c>
    </row>
    <row r="16" spans="1:11" ht="28.5" customHeight="1" x14ac:dyDescent="0.25">
      <c r="A16" s="129"/>
      <c r="B16" s="130" t="s">
        <v>67</v>
      </c>
      <c r="C16" s="142" t="s">
        <v>83</v>
      </c>
      <c r="D16" s="101"/>
      <c r="E16" s="17">
        <f>E17</f>
        <v>978169.43</v>
      </c>
      <c r="F16" s="17">
        <f>F17</f>
        <v>976083.56</v>
      </c>
      <c r="G16" s="15">
        <f t="shared" si="2"/>
        <v>0.99786757801253312</v>
      </c>
    </row>
    <row r="17" spans="1:7" ht="24" customHeight="1" x14ac:dyDescent="0.25">
      <c r="A17" s="129"/>
      <c r="B17" s="131"/>
      <c r="C17" s="5"/>
      <c r="D17" s="6" t="s">
        <v>6</v>
      </c>
      <c r="E17" s="17">
        <v>978169.43</v>
      </c>
      <c r="F17" s="17">
        <v>976083.56</v>
      </c>
      <c r="G17" s="15">
        <f t="shared" si="2"/>
        <v>0.99786757801253312</v>
      </c>
    </row>
    <row r="18" spans="1:7" ht="27.75" customHeight="1" x14ac:dyDescent="0.25">
      <c r="A18" s="132" t="s">
        <v>72</v>
      </c>
      <c r="B18" s="22"/>
      <c r="C18" s="99" t="s">
        <v>71</v>
      </c>
      <c r="D18" s="135"/>
      <c r="E18" s="16">
        <f>E19</f>
        <v>268500</v>
      </c>
      <c r="F18" s="16">
        <f>F19</f>
        <v>268500</v>
      </c>
      <c r="G18" s="14">
        <f t="shared" si="2"/>
        <v>1</v>
      </c>
    </row>
    <row r="19" spans="1:7" ht="30" customHeight="1" x14ac:dyDescent="0.25">
      <c r="A19" s="133"/>
      <c r="B19" s="136" t="s">
        <v>73</v>
      </c>
      <c r="C19" s="140" t="s">
        <v>74</v>
      </c>
      <c r="D19" s="146"/>
      <c r="E19" s="17">
        <f>E20</f>
        <v>268500</v>
      </c>
      <c r="F19" s="17">
        <f>F20</f>
        <v>268500</v>
      </c>
      <c r="G19" s="15">
        <f t="shared" si="2"/>
        <v>1</v>
      </c>
    </row>
    <row r="20" spans="1:7" ht="24.75" customHeight="1" x14ac:dyDescent="0.25">
      <c r="A20" s="134"/>
      <c r="B20" s="137"/>
      <c r="C20" s="23"/>
      <c r="D20" s="77" t="s">
        <v>7</v>
      </c>
      <c r="E20" s="17">
        <v>268500</v>
      </c>
      <c r="F20" s="17">
        <v>268500</v>
      </c>
      <c r="G20" s="15">
        <f t="shared" si="2"/>
        <v>1</v>
      </c>
    </row>
    <row r="21" spans="1:7" ht="29.25" customHeight="1" x14ac:dyDescent="0.25">
      <c r="A21" s="45">
        <v>600</v>
      </c>
      <c r="B21" s="12"/>
      <c r="C21" s="95" t="s">
        <v>13</v>
      </c>
      <c r="D21" s="96"/>
      <c r="E21" s="16">
        <f>E22+E24+E27</f>
        <v>3749522</v>
      </c>
      <c r="F21" s="16">
        <f>F22+F24+F27</f>
        <v>3350181.2600000002</v>
      </c>
      <c r="G21" s="14">
        <f t="shared" si="2"/>
        <v>0.89349556023407795</v>
      </c>
    </row>
    <row r="22" spans="1:7" ht="27.75" customHeight="1" x14ac:dyDescent="0.25">
      <c r="A22" s="58"/>
      <c r="B22" s="92">
        <v>60004</v>
      </c>
      <c r="C22" s="100" t="s">
        <v>124</v>
      </c>
      <c r="D22" s="101"/>
      <c r="E22" s="17">
        <f>E23</f>
        <v>27500</v>
      </c>
      <c r="F22" s="17">
        <f>F23</f>
        <v>27081</v>
      </c>
      <c r="G22" s="15">
        <f t="shared" ref="G22:G23" si="4">F22/E22</f>
        <v>0.9847636363636364</v>
      </c>
    </row>
    <row r="23" spans="1:7" ht="21" customHeight="1" x14ac:dyDescent="0.25">
      <c r="A23" s="58"/>
      <c r="B23" s="93"/>
      <c r="C23" s="5"/>
      <c r="D23" s="85" t="s">
        <v>6</v>
      </c>
      <c r="E23" s="17">
        <v>27500</v>
      </c>
      <c r="F23" s="17">
        <v>27081</v>
      </c>
      <c r="G23" s="15">
        <f t="shared" si="4"/>
        <v>0.9847636363636364</v>
      </c>
    </row>
    <row r="24" spans="1:7" ht="28.5" customHeight="1" x14ac:dyDescent="0.25">
      <c r="A24" s="46"/>
      <c r="B24" s="87">
        <v>60016</v>
      </c>
      <c r="C24" s="100" t="s">
        <v>14</v>
      </c>
      <c r="D24" s="101"/>
      <c r="E24" s="17">
        <f>E25+E26</f>
        <v>2894867</v>
      </c>
      <c r="F24" s="17">
        <f>F25+F26</f>
        <v>2521726.9500000002</v>
      </c>
      <c r="G24" s="15">
        <f t="shared" si="2"/>
        <v>0.87110286932007586</v>
      </c>
    </row>
    <row r="25" spans="1:7" ht="23.25" customHeight="1" x14ac:dyDescent="0.25">
      <c r="A25" s="46"/>
      <c r="B25" s="88"/>
      <c r="C25" s="5"/>
      <c r="D25" s="6" t="s">
        <v>6</v>
      </c>
      <c r="E25" s="17">
        <v>653717</v>
      </c>
      <c r="F25" s="17">
        <v>617860.23</v>
      </c>
      <c r="G25" s="15">
        <f t="shared" si="2"/>
        <v>0.94514939951079746</v>
      </c>
    </row>
    <row r="26" spans="1:7" ht="23.25" customHeight="1" x14ac:dyDescent="0.25">
      <c r="A26" s="46"/>
      <c r="B26" s="88"/>
      <c r="C26" s="5"/>
      <c r="D26" s="6" t="s">
        <v>7</v>
      </c>
      <c r="E26" s="17">
        <v>2241150</v>
      </c>
      <c r="F26" s="17">
        <v>1903866.72</v>
      </c>
      <c r="G26" s="15">
        <f t="shared" si="2"/>
        <v>0.84950437052406125</v>
      </c>
    </row>
    <row r="27" spans="1:7" ht="17.25" customHeight="1" x14ac:dyDescent="0.25">
      <c r="A27" s="46"/>
      <c r="B27" s="92">
        <v>60017</v>
      </c>
      <c r="C27" s="140" t="s">
        <v>77</v>
      </c>
      <c r="D27" s="101"/>
      <c r="E27" s="17">
        <f>E28+E29</f>
        <v>827155</v>
      </c>
      <c r="F27" s="17">
        <f>F28+F29</f>
        <v>801373.31</v>
      </c>
      <c r="G27" s="14">
        <f t="shared" si="2"/>
        <v>0.96883088417527552</v>
      </c>
    </row>
    <row r="28" spans="1:7" ht="17.25" customHeight="1" x14ac:dyDescent="0.25">
      <c r="A28" s="76"/>
      <c r="B28" s="102"/>
      <c r="C28" s="75"/>
      <c r="D28" s="77" t="s">
        <v>6</v>
      </c>
      <c r="E28" s="17">
        <v>5400</v>
      </c>
      <c r="F28" s="17">
        <v>5332.8</v>
      </c>
      <c r="G28" s="15">
        <f t="shared" si="2"/>
        <v>0.98755555555555563</v>
      </c>
    </row>
    <row r="29" spans="1:7" ht="17.25" customHeight="1" x14ac:dyDescent="0.25">
      <c r="A29" s="47"/>
      <c r="B29" s="93"/>
      <c r="C29" s="5"/>
      <c r="D29" s="6" t="s">
        <v>7</v>
      </c>
      <c r="E29" s="17">
        <v>821755</v>
      </c>
      <c r="F29" s="17">
        <v>796040.51</v>
      </c>
      <c r="G29" s="15">
        <f t="shared" si="2"/>
        <v>0.96870783871105137</v>
      </c>
    </row>
    <row r="30" spans="1:7" ht="32.25" customHeight="1" x14ac:dyDescent="0.25">
      <c r="A30" s="30" t="s">
        <v>79</v>
      </c>
      <c r="B30" s="33"/>
      <c r="C30" s="99" t="s">
        <v>102</v>
      </c>
      <c r="D30" s="135"/>
      <c r="E30" s="16">
        <f>E31</f>
        <v>4753032</v>
      </c>
      <c r="F30" s="16">
        <f>F31</f>
        <v>3404596.8</v>
      </c>
      <c r="G30" s="15">
        <f t="shared" ref="G30:G33" si="5">F30/E30</f>
        <v>0.71629999545553236</v>
      </c>
    </row>
    <row r="31" spans="1:7" ht="29.25" customHeight="1" x14ac:dyDescent="0.25">
      <c r="A31" s="31"/>
      <c r="B31" s="136" t="s">
        <v>97</v>
      </c>
      <c r="C31" s="140" t="s">
        <v>98</v>
      </c>
      <c r="D31" s="146"/>
      <c r="E31" s="17">
        <f>E32+E33</f>
        <v>4753032</v>
      </c>
      <c r="F31" s="17">
        <f>F32+F33</f>
        <v>3404596.8</v>
      </c>
      <c r="G31" s="15">
        <f t="shared" si="5"/>
        <v>0.71629999545553236</v>
      </c>
    </row>
    <row r="32" spans="1:7" ht="26.25" customHeight="1" x14ac:dyDescent="0.25">
      <c r="A32" s="60"/>
      <c r="B32" s="141"/>
      <c r="C32" s="61"/>
      <c r="D32" s="59" t="s">
        <v>6</v>
      </c>
      <c r="E32" s="17">
        <v>159150</v>
      </c>
      <c r="F32" s="17">
        <v>35226.379999999997</v>
      </c>
      <c r="G32" s="15">
        <f t="shared" si="5"/>
        <v>0.22134074772227458</v>
      </c>
    </row>
    <row r="33" spans="1:7" ht="24.75" customHeight="1" x14ac:dyDescent="0.25">
      <c r="A33" s="32"/>
      <c r="B33" s="137"/>
      <c r="C33" s="5"/>
      <c r="D33" s="29" t="s">
        <v>7</v>
      </c>
      <c r="E33" s="17">
        <v>4593882</v>
      </c>
      <c r="F33" s="17">
        <v>3369370.42</v>
      </c>
      <c r="G33" s="15">
        <f t="shared" si="5"/>
        <v>0.73344731536421703</v>
      </c>
    </row>
    <row r="34" spans="1:7" ht="28.5" customHeight="1" x14ac:dyDescent="0.25">
      <c r="A34" s="111">
        <v>700</v>
      </c>
      <c r="B34" s="13"/>
      <c r="C34" s="99" t="s">
        <v>15</v>
      </c>
      <c r="D34" s="96"/>
      <c r="E34" s="16">
        <f>E35+E38</f>
        <v>1005802</v>
      </c>
      <c r="F34" s="16">
        <f>F35+F38</f>
        <v>800282.41</v>
      </c>
      <c r="G34" s="14">
        <f t="shared" si="2"/>
        <v>0.79566595612257685</v>
      </c>
    </row>
    <row r="35" spans="1:7" ht="26.25" customHeight="1" x14ac:dyDescent="0.25">
      <c r="A35" s="111"/>
      <c r="B35" s="53" t="s">
        <v>94</v>
      </c>
      <c r="C35" s="140" t="s">
        <v>16</v>
      </c>
      <c r="D35" s="101"/>
      <c r="E35" s="17">
        <f>SUM(E36:E37)</f>
        <v>999802</v>
      </c>
      <c r="F35" s="17">
        <f>SUM(F36:F37)</f>
        <v>794805.24</v>
      </c>
      <c r="G35" s="15">
        <f t="shared" ref="G35:G37" si="6">F35/E35</f>
        <v>0.79496264260323546</v>
      </c>
    </row>
    <row r="36" spans="1:7" ht="21" customHeight="1" x14ac:dyDescent="0.25">
      <c r="A36" s="111"/>
      <c r="B36" s="102"/>
      <c r="C36" s="5"/>
      <c r="D36" s="54" t="s">
        <v>6</v>
      </c>
      <c r="E36" s="17">
        <v>713802</v>
      </c>
      <c r="F36" s="17">
        <v>607581.89</v>
      </c>
      <c r="G36" s="15">
        <f t="shared" si="6"/>
        <v>0.85119107259436089</v>
      </c>
    </row>
    <row r="37" spans="1:7" ht="21.75" customHeight="1" x14ac:dyDescent="0.25">
      <c r="A37" s="111"/>
      <c r="B37" s="93"/>
      <c r="C37" s="5"/>
      <c r="D37" s="54" t="s">
        <v>7</v>
      </c>
      <c r="E37" s="17">
        <v>286000</v>
      </c>
      <c r="F37" s="17">
        <v>187223.35</v>
      </c>
      <c r="G37" s="15">
        <f t="shared" si="6"/>
        <v>0.65462709790209794</v>
      </c>
    </row>
    <row r="38" spans="1:7" ht="28.5" customHeight="1" x14ac:dyDescent="0.25">
      <c r="A38" s="111"/>
      <c r="B38" s="49">
        <v>70095</v>
      </c>
      <c r="C38" s="140" t="s">
        <v>98</v>
      </c>
      <c r="D38" s="101"/>
      <c r="E38" s="17">
        <f>SUM(E39:E40)</f>
        <v>6000</v>
      </c>
      <c r="F38" s="17">
        <f>SUM(F39:F40)</f>
        <v>5477.17</v>
      </c>
      <c r="G38" s="15">
        <f t="shared" si="2"/>
        <v>0.91286166666666668</v>
      </c>
    </row>
    <row r="39" spans="1:7" ht="21.75" customHeight="1" x14ac:dyDescent="0.25">
      <c r="A39" s="111"/>
      <c r="B39" s="102"/>
      <c r="C39" s="5"/>
      <c r="D39" s="6" t="s">
        <v>6</v>
      </c>
      <c r="E39" s="17">
        <v>6000</v>
      </c>
      <c r="F39" s="17">
        <v>5477.17</v>
      </c>
      <c r="G39" s="15">
        <f t="shared" si="2"/>
        <v>0.91286166666666668</v>
      </c>
    </row>
    <row r="40" spans="1:7" ht="21" hidden="1" customHeight="1" x14ac:dyDescent="0.25">
      <c r="A40" s="111"/>
      <c r="B40" s="93"/>
      <c r="C40" s="5"/>
      <c r="D40" s="6" t="s">
        <v>7</v>
      </c>
      <c r="E40" s="17">
        <v>0</v>
      </c>
      <c r="F40" s="17">
        <v>0</v>
      </c>
      <c r="G40" s="15" t="e">
        <f t="shared" si="2"/>
        <v>#DIV/0!</v>
      </c>
    </row>
    <row r="41" spans="1:7" ht="34.5" customHeight="1" x14ac:dyDescent="0.25">
      <c r="A41" s="108">
        <v>710</v>
      </c>
      <c r="B41" s="12"/>
      <c r="C41" s="95" t="s">
        <v>17</v>
      </c>
      <c r="D41" s="96"/>
      <c r="E41" s="16">
        <f>E42+E44+E46</f>
        <v>172495</v>
      </c>
      <c r="F41" s="16">
        <f>F42+F44+F46</f>
        <v>71346.25</v>
      </c>
      <c r="G41" s="14">
        <f t="shared" si="2"/>
        <v>0.41361343807066869</v>
      </c>
    </row>
    <row r="42" spans="1:7" ht="28.5" customHeight="1" x14ac:dyDescent="0.25">
      <c r="A42" s="109"/>
      <c r="B42" s="87">
        <v>71004</v>
      </c>
      <c r="C42" s="100" t="s">
        <v>18</v>
      </c>
      <c r="D42" s="101"/>
      <c r="E42" s="17">
        <f>SUM(E43)</f>
        <v>162495</v>
      </c>
      <c r="F42" s="17">
        <f>SUM(F43)</f>
        <v>64466.25</v>
      </c>
      <c r="G42" s="15">
        <f t="shared" si="2"/>
        <v>0.39672759161820365</v>
      </c>
    </row>
    <row r="43" spans="1:7" ht="25.5" customHeight="1" x14ac:dyDescent="0.25">
      <c r="A43" s="109"/>
      <c r="B43" s="88"/>
      <c r="C43" s="5"/>
      <c r="D43" s="6" t="s">
        <v>6</v>
      </c>
      <c r="E43" s="17">
        <v>162495</v>
      </c>
      <c r="F43" s="17">
        <v>64466.25</v>
      </c>
      <c r="G43" s="15">
        <f t="shared" si="2"/>
        <v>0.39672759161820365</v>
      </c>
    </row>
    <row r="44" spans="1:7" ht="28.5" hidden="1" customHeight="1" x14ac:dyDescent="0.25">
      <c r="A44" s="109"/>
      <c r="B44" s="87">
        <v>71035</v>
      </c>
      <c r="C44" s="89" t="s">
        <v>19</v>
      </c>
      <c r="D44" s="90"/>
      <c r="E44" s="17">
        <v>0</v>
      </c>
      <c r="F44" s="17">
        <v>0</v>
      </c>
      <c r="G44" s="15" t="e">
        <f t="shared" si="2"/>
        <v>#DIV/0!</v>
      </c>
    </row>
    <row r="45" spans="1:7" ht="17.25" hidden="1" customHeight="1" x14ac:dyDescent="0.25">
      <c r="A45" s="109"/>
      <c r="B45" s="88"/>
      <c r="C45" s="5"/>
      <c r="D45" s="6" t="s">
        <v>6</v>
      </c>
      <c r="E45" s="17">
        <v>0</v>
      </c>
      <c r="F45" s="17">
        <v>0</v>
      </c>
      <c r="G45" s="15" t="e">
        <f t="shared" si="2"/>
        <v>#DIV/0!</v>
      </c>
    </row>
    <row r="46" spans="1:7" ht="24.75" customHeight="1" x14ac:dyDescent="0.25">
      <c r="A46" s="109"/>
      <c r="B46" s="92">
        <v>71095</v>
      </c>
      <c r="C46" s="147" t="s">
        <v>126</v>
      </c>
      <c r="D46" s="148"/>
      <c r="E46" s="17">
        <f>SUM(E47)</f>
        <v>10000</v>
      </c>
      <c r="F46" s="17">
        <f>SUM(F47)</f>
        <v>6880</v>
      </c>
      <c r="G46" s="15">
        <f t="shared" si="2"/>
        <v>0.68799999999999994</v>
      </c>
    </row>
    <row r="47" spans="1:7" ht="28.5" customHeight="1" x14ac:dyDescent="0.25">
      <c r="A47" s="109"/>
      <c r="B47" s="102"/>
      <c r="C47" s="23"/>
      <c r="D47" s="6" t="s">
        <v>6</v>
      </c>
      <c r="E47" s="17">
        <v>10000</v>
      </c>
      <c r="F47" s="17">
        <v>6880</v>
      </c>
      <c r="G47" s="15">
        <f t="shared" si="2"/>
        <v>0.68799999999999994</v>
      </c>
    </row>
    <row r="48" spans="1:7" ht="35.25" customHeight="1" x14ac:dyDescent="0.25">
      <c r="A48" s="111">
        <v>750</v>
      </c>
      <c r="B48" s="12"/>
      <c r="C48" s="95" t="s">
        <v>20</v>
      </c>
      <c r="D48" s="96"/>
      <c r="E48" s="18">
        <f>E49+E51+E53+E56+E58+E60+E62</f>
        <v>6105053</v>
      </c>
      <c r="F48" s="18">
        <f>F49+F51+F53+F56+F58+F60+F62</f>
        <v>5422241.9900000012</v>
      </c>
      <c r="G48" s="14">
        <f t="shared" si="2"/>
        <v>0.88815641567730885</v>
      </c>
    </row>
    <row r="49" spans="1:7" ht="36.75" customHeight="1" x14ac:dyDescent="0.25">
      <c r="A49" s="111"/>
      <c r="B49" s="87">
        <v>75011</v>
      </c>
      <c r="C49" s="100" t="s">
        <v>25</v>
      </c>
      <c r="D49" s="101"/>
      <c r="E49" s="17">
        <f>E50</f>
        <v>126800</v>
      </c>
      <c r="F49" s="17">
        <f>F50</f>
        <v>115950.07</v>
      </c>
      <c r="G49" s="15">
        <f t="shared" si="2"/>
        <v>0.91443272870662462</v>
      </c>
    </row>
    <row r="50" spans="1:7" ht="24.75" customHeight="1" x14ac:dyDescent="0.25">
      <c r="A50" s="111"/>
      <c r="B50" s="88"/>
      <c r="C50" s="5"/>
      <c r="D50" s="6" t="s">
        <v>8</v>
      </c>
      <c r="E50" s="17">
        <v>126800</v>
      </c>
      <c r="F50" s="17">
        <v>115950.07</v>
      </c>
      <c r="G50" s="15">
        <f t="shared" si="2"/>
        <v>0.91443272870662462</v>
      </c>
    </row>
    <row r="51" spans="1:7" ht="31.5" customHeight="1" x14ac:dyDescent="0.25">
      <c r="A51" s="111"/>
      <c r="B51" s="87">
        <v>75022</v>
      </c>
      <c r="C51" s="142" t="s">
        <v>21</v>
      </c>
      <c r="D51" s="101"/>
      <c r="E51" s="17">
        <f>E52</f>
        <v>157836</v>
      </c>
      <c r="F51" s="17">
        <f>F52</f>
        <v>155913.34</v>
      </c>
      <c r="G51" s="15">
        <f t="shared" si="2"/>
        <v>0.98781862186066549</v>
      </c>
    </row>
    <row r="52" spans="1:7" ht="24" customHeight="1" x14ac:dyDescent="0.25">
      <c r="A52" s="111"/>
      <c r="B52" s="88"/>
      <c r="C52" s="5"/>
      <c r="D52" s="6" t="s">
        <v>6</v>
      </c>
      <c r="E52" s="17">
        <v>157836</v>
      </c>
      <c r="F52" s="17">
        <v>155913.34</v>
      </c>
      <c r="G52" s="15">
        <f t="shared" si="2"/>
        <v>0.98781862186066549</v>
      </c>
    </row>
    <row r="53" spans="1:7" ht="28.5" customHeight="1" x14ac:dyDescent="0.25">
      <c r="A53" s="111"/>
      <c r="B53" s="87">
        <v>75023</v>
      </c>
      <c r="C53" s="142" t="s">
        <v>22</v>
      </c>
      <c r="D53" s="101"/>
      <c r="E53" s="17">
        <f>SUM(E54,E55)</f>
        <v>4934127</v>
      </c>
      <c r="F53" s="17">
        <f>SUM(F54,F55)</f>
        <v>4442486.1500000004</v>
      </c>
      <c r="G53" s="15">
        <f t="shared" si="2"/>
        <v>0.9003591010121953</v>
      </c>
    </row>
    <row r="54" spans="1:7" ht="25.5" customHeight="1" x14ac:dyDescent="0.25">
      <c r="A54" s="111"/>
      <c r="B54" s="88"/>
      <c r="C54" s="5"/>
      <c r="D54" s="6" t="s">
        <v>8</v>
      </c>
      <c r="E54" s="17">
        <v>4757127</v>
      </c>
      <c r="F54" s="17">
        <v>4277331.6500000004</v>
      </c>
      <c r="G54" s="15">
        <f t="shared" si="2"/>
        <v>0.89914178242456011</v>
      </c>
    </row>
    <row r="55" spans="1:7" ht="24" customHeight="1" x14ac:dyDescent="0.25">
      <c r="A55" s="111"/>
      <c r="B55" s="88"/>
      <c r="C55" s="5"/>
      <c r="D55" s="6" t="s">
        <v>7</v>
      </c>
      <c r="E55" s="17">
        <v>177000</v>
      </c>
      <c r="F55" s="17">
        <v>165154.5</v>
      </c>
      <c r="G55" s="15">
        <f t="shared" si="2"/>
        <v>0.93307627118644065</v>
      </c>
    </row>
    <row r="56" spans="1:7" ht="33" customHeight="1" x14ac:dyDescent="0.25">
      <c r="A56" s="111"/>
      <c r="B56" s="87">
        <v>75056</v>
      </c>
      <c r="C56" s="89" t="s">
        <v>125</v>
      </c>
      <c r="D56" s="90"/>
      <c r="E56" s="17">
        <f>SUM(E57)</f>
        <v>25325</v>
      </c>
      <c r="F56" s="17">
        <f>SUM(F57)</f>
        <v>19318.71</v>
      </c>
      <c r="G56" s="15">
        <f t="shared" ref="G56:G57" si="7">F56/E56</f>
        <v>0.76283158933859818</v>
      </c>
    </row>
    <row r="57" spans="1:7" ht="24.75" customHeight="1" x14ac:dyDescent="0.25">
      <c r="A57" s="111"/>
      <c r="B57" s="88"/>
      <c r="C57" s="5"/>
      <c r="D57" s="85" t="s">
        <v>6</v>
      </c>
      <c r="E57" s="17">
        <v>25325</v>
      </c>
      <c r="F57" s="17">
        <v>19318.71</v>
      </c>
      <c r="G57" s="15">
        <f t="shared" si="7"/>
        <v>0.76283158933859818</v>
      </c>
    </row>
    <row r="58" spans="1:7" ht="35.25" customHeight="1" x14ac:dyDescent="0.25">
      <c r="A58" s="111"/>
      <c r="B58" s="87">
        <v>75075</v>
      </c>
      <c r="C58" s="142" t="s">
        <v>23</v>
      </c>
      <c r="D58" s="101"/>
      <c r="E58" s="17">
        <f>SUM(E59)</f>
        <v>171115</v>
      </c>
      <c r="F58" s="17">
        <f>SUM(F59)</f>
        <v>101834.04</v>
      </c>
      <c r="G58" s="15">
        <f t="shared" si="2"/>
        <v>0.59512047453466965</v>
      </c>
    </row>
    <row r="59" spans="1:7" ht="24.75" customHeight="1" x14ac:dyDescent="0.25">
      <c r="A59" s="111"/>
      <c r="B59" s="88"/>
      <c r="C59" s="5"/>
      <c r="D59" s="6" t="s">
        <v>6</v>
      </c>
      <c r="E59" s="17">
        <v>171115</v>
      </c>
      <c r="F59" s="17">
        <v>101834.04</v>
      </c>
      <c r="G59" s="15">
        <f t="shared" si="2"/>
        <v>0.59512047453466965</v>
      </c>
    </row>
    <row r="60" spans="1:7" ht="44.25" customHeight="1" x14ac:dyDescent="0.25">
      <c r="A60" s="111"/>
      <c r="B60" s="87">
        <v>75085</v>
      </c>
      <c r="C60" s="140" t="s">
        <v>115</v>
      </c>
      <c r="D60" s="101"/>
      <c r="E60" s="17">
        <f>SUM(E61)</f>
        <v>477000</v>
      </c>
      <c r="F60" s="17">
        <f>SUM(F61)</f>
        <v>392437.15</v>
      </c>
      <c r="G60" s="15">
        <f t="shared" ref="G60:G61" si="8">F60/E60</f>
        <v>0.82271939203354305</v>
      </c>
    </row>
    <row r="61" spans="1:7" ht="24.75" customHeight="1" x14ac:dyDescent="0.25">
      <c r="A61" s="111"/>
      <c r="B61" s="88"/>
      <c r="C61" s="5"/>
      <c r="D61" s="77" t="s">
        <v>8</v>
      </c>
      <c r="E61" s="17">
        <v>477000</v>
      </c>
      <c r="F61" s="17">
        <v>392437.15</v>
      </c>
      <c r="G61" s="15">
        <f t="shared" si="8"/>
        <v>0.82271939203354305</v>
      </c>
    </row>
    <row r="62" spans="1:7" ht="30.75" customHeight="1" x14ac:dyDescent="0.25">
      <c r="A62" s="111"/>
      <c r="B62" s="87">
        <v>75095</v>
      </c>
      <c r="C62" s="140" t="s">
        <v>24</v>
      </c>
      <c r="D62" s="101"/>
      <c r="E62" s="17">
        <f>SUM(E63)</f>
        <v>212850</v>
      </c>
      <c r="F62" s="17">
        <f>SUM(F63)</f>
        <v>194302.53</v>
      </c>
      <c r="G62" s="15">
        <f t="shared" si="2"/>
        <v>0.91286131078224098</v>
      </c>
    </row>
    <row r="63" spans="1:7" ht="27" customHeight="1" x14ac:dyDescent="0.25">
      <c r="A63" s="111"/>
      <c r="B63" s="88"/>
      <c r="C63" s="5"/>
      <c r="D63" s="6" t="s">
        <v>8</v>
      </c>
      <c r="E63" s="17">
        <v>212850</v>
      </c>
      <c r="F63" s="17">
        <v>194302.53</v>
      </c>
      <c r="G63" s="15">
        <f t="shared" si="2"/>
        <v>0.91286131078224098</v>
      </c>
    </row>
    <row r="64" spans="1:7" ht="59.25" customHeight="1" x14ac:dyDescent="0.25">
      <c r="A64" s="108">
        <v>751</v>
      </c>
      <c r="B64" s="12"/>
      <c r="C64" s="99" t="s">
        <v>26</v>
      </c>
      <c r="D64" s="96"/>
      <c r="E64" s="16">
        <f>E67+E65</f>
        <v>99339</v>
      </c>
      <c r="F64" s="16">
        <f>F67+F65</f>
        <v>98639</v>
      </c>
      <c r="G64" s="14">
        <f t="shared" si="2"/>
        <v>0.99295342212021465</v>
      </c>
    </row>
    <row r="65" spans="1:7" ht="39.75" customHeight="1" x14ac:dyDescent="0.25">
      <c r="A65" s="109"/>
      <c r="B65" s="92">
        <v>75101</v>
      </c>
      <c r="C65" s="94" t="s">
        <v>101</v>
      </c>
      <c r="D65" s="90"/>
      <c r="E65" s="17">
        <f>SUM(E66)</f>
        <v>2200</v>
      </c>
      <c r="F65" s="17">
        <f>SUM(F66)</f>
        <v>2200</v>
      </c>
      <c r="G65" s="15">
        <f t="shared" ref="G65:G66" si="9">F65/E65</f>
        <v>1</v>
      </c>
    </row>
    <row r="66" spans="1:7" ht="25.5" customHeight="1" x14ac:dyDescent="0.25">
      <c r="A66" s="109"/>
      <c r="B66" s="93"/>
      <c r="C66" s="23"/>
      <c r="D66" s="35" t="s">
        <v>6</v>
      </c>
      <c r="E66" s="17">
        <v>2200</v>
      </c>
      <c r="F66" s="17">
        <v>2200</v>
      </c>
      <c r="G66" s="15">
        <f t="shared" si="9"/>
        <v>1</v>
      </c>
    </row>
    <row r="67" spans="1:7" ht="29.25" customHeight="1" x14ac:dyDescent="0.25">
      <c r="A67" s="115"/>
      <c r="B67" s="92">
        <v>75107</v>
      </c>
      <c r="C67" s="94" t="s">
        <v>116</v>
      </c>
      <c r="D67" s="90"/>
      <c r="E67" s="17">
        <f>SUM(E68)</f>
        <v>97139</v>
      </c>
      <c r="F67" s="17">
        <f>SUM(F68)</f>
        <v>96439</v>
      </c>
      <c r="G67" s="15">
        <f t="shared" si="2"/>
        <v>0.99279383151978096</v>
      </c>
    </row>
    <row r="68" spans="1:7" ht="23.25" customHeight="1" x14ac:dyDescent="0.25">
      <c r="A68" s="116"/>
      <c r="B68" s="93"/>
      <c r="C68" s="104" t="s">
        <v>111</v>
      </c>
      <c r="D68" s="105"/>
      <c r="E68" s="17">
        <v>97139</v>
      </c>
      <c r="F68" s="17">
        <v>96439</v>
      </c>
      <c r="G68" s="15">
        <f t="shared" si="2"/>
        <v>0.99279383151978096</v>
      </c>
    </row>
    <row r="69" spans="1:7" ht="43.5" customHeight="1" x14ac:dyDescent="0.25">
      <c r="A69" s="108">
        <v>754</v>
      </c>
      <c r="B69" s="12"/>
      <c r="C69" s="99" t="s">
        <v>27</v>
      </c>
      <c r="D69" s="96"/>
      <c r="E69" s="16">
        <f>E70+E72+E74+E77+E79+E81</f>
        <v>310640</v>
      </c>
      <c r="F69" s="16">
        <f>F70+F72+F74+F77+F79+F81</f>
        <v>216427.18</v>
      </c>
      <c r="G69" s="14">
        <f t="shared" si="2"/>
        <v>0.69671381663662113</v>
      </c>
    </row>
    <row r="70" spans="1:7" ht="23.25" customHeight="1" x14ac:dyDescent="0.25">
      <c r="A70" s="109"/>
      <c r="B70" s="92">
        <v>75404</v>
      </c>
      <c r="C70" s="140" t="s">
        <v>117</v>
      </c>
      <c r="D70" s="101"/>
      <c r="E70" s="17">
        <f>SUM(E71)</f>
        <v>8000</v>
      </c>
      <c r="F70" s="17">
        <f>SUM(F71)</f>
        <v>8000</v>
      </c>
      <c r="G70" s="15">
        <f t="shared" ref="G70:G71" si="10">F70/E70</f>
        <v>1</v>
      </c>
    </row>
    <row r="71" spans="1:7" ht="22.5" customHeight="1" x14ac:dyDescent="0.25">
      <c r="A71" s="109"/>
      <c r="B71" s="93"/>
      <c r="C71" s="80"/>
      <c r="D71" s="35" t="s">
        <v>6</v>
      </c>
      <c r="E71" s="17">
        <v>8000</v>
      </c>
      <c r="F71" s="17">
        <v>8000</v>
      </c>
      <c r="G71" s="15">
        <f t="shared" si="10"/>
        <v>1</v>
      </c>
    </row>
    <row r="72" spans="1:7" ht="31.5" customHeight="1" x14ac:dyDescent="0.25">
      <c r="A72" s="109"/>
      <c r="B72" s="92">
        <v>75410</v>
      </c>
      <c r="C72" s="94" t="s">
        <v>112</v>
      </c>
      <c r="D72" s="90"/>
      <c r="E72" s="17">
        <f>E73</f>
        <v>8000</v>
      </c>
      <c r="F72" s="17">
        <f>F73</f>
        <v>8000</v>
      </c>
      <c r="G72" s="15">
        <f t="shared" si="2"/>
        <v>1</v>
      </c>
    </row>
    <row r="73" spans="1:7" ht="24" customHeight="1" x14ac:dyDescent="0.25">
      <c r="A73" s="109"/>
      <c r="B73" s="93"/>
      <c r="C73" s="70"/>
      <c r="D73" s="35" t="s">
        <v>6</v>
      </c>
      <c r="E73" s="17">
        <v>8000</v>
      </c>
      <c r="F73" s="17">
        <v>8000</v>
      </c>
      <c r="G73" s="15">
        <f t="shared" si="2"/>
        <v>1</v>
      </c>
    </row>
    <row r="74" spans="1:7" ht="28.5" customHeight="1" x14ac:dyDescent="0.25">
      <c r="A74" s="109"/>
      <c r="B74" s="92">
        <v>75412</v>
      </c>
      <c r="C74" s="140" t="s">
        <v>84</v>
      </c>
      <c r="D74" s="101"/>
      <c r="E74" s="17">
        <f>SUM(E75:E76)</f>
        <v>184850</v>
      </c>
      <c r="F74" s="17">
        <f>SUM(F75:F76)</f>
        <v>115343.07</v>
      </c>
      <c r="G74" s="15">
        <f t="shared" si="2"/>
        <v>0.62398198539356242</v>
      </c>
    </row>
    <row r="75" spans="1:7" ht="25.5" customHeight="1" x14ac:dyDescent="0.25">
      <c r="A75" s="109"/>
      <c r="B75" s="102"/>
      <c r="C75" s="50"/>
      <c r="D75" s="36" t="s">
        <v>6</v>
      </c>
      <c r="E75" s="17">
        <v>184850</v>
      </c>
      <c r="F75" s="17">
        <v>115343.07</v>
      </c>
      <c r="G75" s="15">
        <f t="shared" si="2"/>
        <v>0.62398198539356242</v>
      </c>
    </row>
    <row r="76" spans="1:7" ht="20.25" hidden="1" customHeight="1" x14ac:dyDescent="0.25">
      <c r="A76" s="109"/>
      <c r="B76" s="93"/>
      <c r="C76" s="62"/>
      <c r="D76" s="36" t="s">
        <v>7</v>
      </c>
      <c r="E76" s="17">
        <v>0</v>
      </c>
      <c r="F76" s="17">
        <v>0</v>
      </c>
      <c r="G76" s="15" t="e">
        <f t="shared" si="2"/>
        <v>#DIV/0!</v>
      </c>
    </row>
    <row r="77" spans="1:7" ht="28.5" customHeight="1" x14ac:dyDescent="0.25">
      <c r="A77" s="109"/>
      <c r="B77" s="92">
        <v>75414</v>
      </c>
      <c r="C77" s="140" t="s">
        <v>119</v>
      </c>
      <c r="D77" s="101"/>
      <c r="E77" s="17">
        <f>E78</f>
        <v>3200</v>
      </c>
      <c r="F77" s="17">
        <f>F78</f>
        <v>0</v>
      </c>
      <c r="G77" s="15">
        <f t="shared" ref="G77:G78" si="11">F77/E77</f>
        <v>0</v>
      </c>
    </row>
    <row r="78" spans="1:7" ht="20.25" customHeight="1" x14ac:dyDescent="0.25">
      <c r="A78" s="109"/>
      <c r="B78" s="93"/>
      <c r="C78" s="78"/>
      <c r="D78" s="82" t="s">
        <v>6</v>
      </c>
      <c r="E78" s="17">
        <v>3200</v>
      </c>
      <c r="F78" s="17">
        <v>0</v>
      </c>
      <c r="G78" s="15">
        <f t="shared" si="11"/>
        <v>0</v>
      </c>
    </row>
    <row r="79" spans="1:7" ht="27.75" customHeight="1" x14ac:dyDescent="0.25">
      <c r="A79" s="109"/>
      <c r="B79" s="92">
        <v>75421</v>
      </c>
      <c r="C79" s="100" t="s">
        <v>113</v>
      </c>
      <c r="D79" s="101"/>
      <c r="E79" s="17">
        <f>E80</f>
        <v>46500</v>
      </c>
      <c r="F79" s="17">
        <f>F80</f>
        <v>34284.11</v>
      </c>
      <c r="G79" s="15">
        <f t="shared" si="2"/>
        <v>0.73729268817204308</v>
      </c>
    </row>
    <row r="80" spans="1:7" ht="20.25" customHeight="1" x14ac:dyDescent="0.25">
      <c r="A80" s="109"/>
      <c r="B80" s="93"/>
      <c r="C80" s="83"/>
      <c r="D80" s="79" t="s">
        <v>6</v>
      </c>
      <c r="E80" s="17">
        <v>46500</v>
      </c>
      <c r="F80" s="17">
        <v>34284.11</v>
      </c>
      <c r="G80" s="15">
        <f t="shared" si="2"/>
        <v>0.73729268817204308</v>
      </c>
    </row>
    <row r="81" spans="1:7" ht="28.5" customHeight="1" x14ac:dyDescent="0.25">
      <c r="A81" s="109"/>
      <c r="B81" s="92">
        <v>75495</v>
      </c>
      <c r="C81" s="100" t="s">
        <v>118</v>
      </c>
      <c r="D81" s="101"/>
      <c r="E81" s="17">
        <f>SUM(E82,E83)</f>
        <v>60090</v>
      </c>
      <c r="F81" s="17">
        <f>SUM(F82,F83)</f>
        <v>50800</v>
      </c>
      <c r="G81" s="15">
        <f t="shared" si="2"/>
        <v>0.84539856881344655</v>
      </c>
    </row>
    <row r="82" spans="1:7" ht="22.5" customHeight="1" x14ac:dyDescent="0.25">
      <c r="A82" s="109"/>
      <c r="B82" s="102"/>
      <c r="C82" s="71"/>
      <c r="D82" s="44" t="s">
        <v>6</v>
      </c>
      <c r="E82" s="17">
        <v>17990</v>
      </c>
      <c r="F82" s="17">
        <v>17990</v>
      </c>
      <c r="G82" s="15">
        <f t="shared" si="2"/>
        <v>1</v>
      </c>
    </row>
    <row r="83" spans="1:7" ht="20.25" customHeight="1" x14ac:dyDescent="0.25">
      <c r="A83" s="109"/>
      <c r="B83" s="102"/>
      <c r="C83" s="5"/>
      <c r="D83" s="29" t="s">
        <v>7</v>
      </c>
      <c r="E83" s="17">
        <v>42100</v>
      </c>
      <c r="F83" s="17">
        <v>32810</v>
      </c>
      <c r="G83" s="15">
        <f t="shared" si="2"/>
        <v>0.7793349168646081</v>
      </c>
    </row>
    <row r="84" spans="1:7" ht="17.25" hidden="1" customHeight="1" x14ac:dyDescent="0.25">
      <c r="A84" s="116"/>
      <c r="B84" s="113"/>
      <c r="C84" s="23"/>
      <c r="D84" s="6" t="s">
        <v>7</v>
      </c>
      <c r="E84" s="17"/>
      <c r="F84" s="17"/>
      <c r="G84" s="15" t="e">
        <f t="shared" si="2"/>
        <v>#DIV/0!</v>
      </c>
    </row>
    <row r="85" spans="1:7" ht="30" customHeight="1" x14ac:dyDescent="0.25">
      <c r="A85" s="111">
        <v>757</v>
      </c>
      <c r="B85" s="12"/>
      <c r="C85" s="95" t="s">
        <v>28</v>
      </c>
      <c r="D85" s="96"/>
      <c r="E85" s="16">
        <f>E86</f>
        <v>690000</v>
      </c>
      <c r="F85" s="16">
        <f>F86</f>
        <v>396880.79</v>
      </c>
      <c r="G85" s="14">
        <f t="shared" si="2"/>
        <v>0.57518955072463762</v>
      </c>
    </row>
    <row r="86" spans="1:7" ht="27.75" customHeight="1" x14ac:dyDescent="0.25">
      <c r="A86" s="111"/>
      <c r="B86" s="87">
        <v>75702</v>
      </c>
      <c r="C86" s="91" t="s">
        <v>10</v>
      </c>
      <c r="D86" s="90"/>
      <c r="E86" s="17">
        <f>SUM(E87)</f>
        <v>690000</v>
      </c>
      <c r="F86" s="17">
        <f>SUM(F87)</f>
        <v>396880.79</v>
      </c>
      <c r="G86" s="15">
        <f t="shared" si="2"/>
        <v>0.57518955072463762</v>
      </c>
    </row>
    <row r="87" spans="1:7" ht="28.5" customHeight="1" x14ac:dyDescent="0.25">
      <c r="A87" s="111"/>
      <c r="B87" s="88"/>
      <c r="C87" s="104" t="s">
        <v>109</v>
      </c>
      <c r="D87" s="105"/>
      <c r="E87" s="17">
        <v>690000</v>
      </c>
      <c r="F87" s="17">
        <v>396880.79</v>
      </c>
      <c r="G87" s="15">
        <f t="shared" si="2"/>
        <v>0.57518955072463762</v>
      </c>
    </row>
    <row r="88" spans="1:7" ht="31.5" customHeight="1" x14ac:dyDescent="0.25">
      <c r="A88" s="111">
        <v>758</v>
      </c>
      <c r="B88" s="12"/>
      <c r="C88" s="99" t="s">
        <v>29</v>
      </c>
      <c r="D88" s="96"/>
      <c r="E88" s="16">
        <f>E89</f>
        <v>712925</v>
      </c>
      <c r="F88" s="16">
        <f>F89</f>
        <v>0</v>
      </c>
      <c r="G88" s="14">
        <f t="shared" si="2"/>
        <v>0</v>
      </c>
    </row>
    <row r="89" spans="1:7" ht="28.5" customHeight="1" x14ac:dyDescent="0.25">
      <c r="A89" s="111"/>
      <c r="B89" s="87">
        <v>75818</v>
      </c>
      <c r="C89" s="100" t="s">
        <v>38</v>
      </c>
      <c r="D89" s="101"/>
      <c r="E89" s="17">
        <f>E90+E91</f>
        <v>712925</v>
      </c>
      <c r="F89" s="17">
        <f>F90+F91</f>
        <v>0</v>
      </c>
      <c r="G89" s="15">
        <f t="shared" si="2"/>
        <v>0</v>
      </c>
    </row>
    <row r="90" spans="1:7" ht="17.25" customHeight="1" x14ac:dyDescent="0.25">
      <c r="A90" s="111"/>
      <c r="B90" s="88"/>
      <c r="C90" s="78"/>
      <c r="D90" s="79" t="s">
        <v>121</v>
      </c>
      <c r="E90" s="17">
        <v>265775</v>
      </c>
      <c r="F90" s="17">
        <v>0</v>
      </c>
      <c r="G90" s="15">
        <f t="shared" si="2"/>
        <v>0</v>
      </c>
    </row>
    <row r="91" spans="1:7" ht="17.25" customHeight="1" x14ac:dyDescent="0.25">
      <c r="A91" s="111"/>
      <c r="B91" s="88"/>
      <c r="C91" s="8"/>
      <c r="D91" s="9" t="s">
        <v>120</v>
      </c>
      <c r="E91" s="17">
        <v>447150</v>
      </c>
      <c r="F91" s="17">
        <v>0</v>
      </c>
      <c r="G91" s="15">
        <v>0</v>
      </c>
    </row>
    <row r="92" spans="1:7" ht="40.5" customHeight="1" x14ac:dyDescent="0.25">
      <c r="A92" s="108">
        <v>801</v>
      </c>
      <c r="B92" s="12"/>
      <c r="C92" s="99" t="s">
        <v>30</v>
      </c>
      <c r="D92" s="96"/>
      <c r="E92" s="19">
        <f>E93+E97+E99+E101+E103+E105+E107+E109+E111+E113+E115+E117</f>
        <v>17405554</v>
      </c>
      <c r="F92" s="19">
        <f>F93+F97+F99+F101+F103+F105+F107+F109+F111+F113+F115+F117</f>
        <v>15952147.26</v>
      </c>
      <c r="G92" s="14">
        <f t="shared" ref="G92:G184" si="12">F92/E92</f>
        <v>0.9164975306158023</v>
      </c>
    </row>
    <row r="93" spans="1:7" ht="28.5" customHeight="1" x14ac:dyDescent="0.25">
      <c r="A93" s="109"/>
      <c r="B93" s="92">
        <v>80101</v>
      </c>
      <c r="C93" s="100" t="s">
        <v>39</v>
      </c>
      <c r="D93" s="101"/>
      <c r="E93" s="17">
        <f>SUM(E94,E95)</f>
        <v>10714306</v>
      </c>
      <c r="F93" s="17">
        <f>SUM(F94,F95)</f>
        <v>10399430.85</v>
      </c>
      <c r="G93" s="15">
        <f t="shared" si="12"/>
        <v>0.97061170830849886</v>
      </c>
    </row>
    <row r="94" spans="1:7" ht="25.5" customHeight="1" x14ac:dyDescent="0.25">
      <c r="A94" s="109"/>
      <c r="B94" s="102"/>
      <c r="C94" s="74"/>
      <c r="D94" s="57" t="s">
        <v>8</v>
      </c>
      <c r="E94" s="17">
        <v>10714306</v>
      </c>
      <c r="F94" s="17">
        <v>10399430.85</v>
      </c>
      <c r="G94" s="15">
        <f t="shared" si="12"/>
        <v>0.97061170830849886</v>
      </c>
    </row>
    <row r="95" spans="1:7" ht="21.75" hidden="1" customHeight="1" x14ac:dyDescent="0.25">
      <c r="A95" s="109"/>
      <c r="B95" s="102"/>
      <c r="C95" s="7"/>
      <c r="D95" s="2" t="s">
        <v>108</v>
      </c>
      <c r="E95" s="17">
        <v>0</v>
      </c>
      <c r="F95" s="17">
        <v>0</v>
      </c>
      <c r="G95" s="15" t="e">
        <f t="shared" si="12"/>
        <v>#DIV/0!</v>
      </c>
    </row>
    <row r="96" spans="1:7" ht="17.25" hidden="1" customHeight="1" x14ac:dyDescent="0.25">
      <c r="A96" s="109"/>
      <c r="B96" s="113"/>
      <c r="C96" s="24"/>
      <c r="D96" s="6" t="s">
        <v>7</v>
      </c>
      <c r="E96" s="17"/>
      <c r="F96" s="17"/>
      <c r="G96" s="15" t="e">
        <f t="shared" si="12"/>
        <v>#DIV/0!</v>
      </c>
    </row>
    <row r="97" spans="1:7" ht="30" customHeight="1" x14ac:dyDescent="0.25">
      <c r="A97" s="109"/>
      <c r="B97" s="87">
        <v>80103</v>
      </c>
      <c r="C97" s="142" t="s">
        <v>31</v>
      </c>
      <c r="D97" s="101"/>
      <c r="E97" s="17">
        <f>SUM(E98)</f>
        <v>1045887</v>
      </c>
      <c r="F97" s="17">
        <f>SUM(F98)</f>
        <v>995566.13</v>
      </c>
      <c r="G97" s="15">
        <f t="shared" si="12"/>
        <v>0.9518868960031055</v>
      </c>
    </row>
    <row r="98" spans="1:7" ht="25.5" customHeight="1" x14ac:dyDescent="0.25">
      <c r="A98" s="109"/>
      <c r="B98" s="88"/>
      <c r="C98" s="7"/>
      <c r="D98" s="2" t="s">
        <v>6</v>
      </c>
      <c r="E98" s="17">
        <v>1045887</v>
      </c>
      <c r="F98" s="17">
        <v>995566.13</v>
      </c>
      <c r="G98" s="15">
        <f t="shared" si="12"/>
        <v>0.9518868960031055</v>
      </c>
    </row>
    <row r="99" spans="1:7" ht="28.5" customHeight="1" x14ac:dyDescent="0.25">
      <c r="A99" s="109"/>
      <c r="B99" s="87">
        <v>80104</v>
      </c>
      <c r="C99" s="142" t="s">
        <v>32</v>
      </c>
      <c r="D99" s="101"/>
      <c r="E99" s="17">
        <f>SUM(E100)</f>
        <v>2663095</v>
      </c>
      <c r="F99" s="17">
        <f>SUM(F100)</f>
        <v>2497449.44</v>
      </c>
      <c r="G99" s="15">
        <f t="shared" si="12"/>
        <v>0.93779960534641083</v>
      </c>
    </row>
    <row r="100" spans="1:7" ht="24.75" customHeight="1" x14ac:dyDescent="0.25">
      <c r="A100" s="109"/>
      <c r="B100" s="88"/>
      <c r="C100" s="7"/>
      <c r="D100" s="2" t="s">
        <v>8</v>
      </c>
      <c r="E100" s="17">
        <v>2663095</v>
      </c>
      <c r="F100" s="17">
        <v>2497449.44</v>
      </c>
      <c r="G100" s="15">
        <f t="shared" si="12"/>
        <v>0.93779960534641083</v>
      </c>
    </row>
    <row r="101" spans="1:7" ht="23.25" hidden="1" customHeight="1" x14ac:dyDescent="0.25">
      <c r="A101" s="109"/>
      <c r="B101" s="87">
        <v>80110</v>
      </c>
      <c r="C101" s="89" t="s">
        <v>33</v>
      </c>
      <c r="D101" s="90"/>
      <c r="E101" s="17">
        <f>SUM(E102)</f>
        <v>0</v>
      </c>
      <c r="F101" s="17">
        <f>SUM(F102)</f>
        <v>0</v>
      </c>
      <c r="G101" s="15" t="e">
        <f t="shared" si="12"/>
        <v>#DIV/0!</v>
      </c>
    </row>
    <row r="102" spans="1:7" ht="22.5" hidden="1" customHeight="1" x14ac:dyDescent="0.25">
      <c r="A102" s="109"/>
      <c r="B102" s="88"/>
      <c r="C102" s="7"/>
      <c r="D102" s="2" t="s">
        <v>8</v>
      </c>
      <c r="E102" s="17">
        <v>0</v>
      </c>
      <c r="F102" s="17">
        <v>0</v>
      </c>
      <c r="G102" s="15" t="e">
        <f t="shared" si="12"/>
        <v>#DIV/0!</v>
      </c>
    </row>
    <row r="103" spans="1:7" ht="26.25" customHeight="1" x14ac:dyDescent="0.25">
      <c r="A103" s="109"/>
      <c r="B103" s="87">
        <v>80113</v>
      </c>
      <c r="C103" s="100" t="s">
        <v>34</v>
      </c>
      <c r="D103" s="101"/>
      <c r="E103" s="17">
        <f>SUM(E104)</f>
        <v>991700</v>
      </c>
      <c r="F103" s="17">
        <f>SUM(F104)</f>
        <v>567006.04</v>
      </c>
      <c r="G103" s="15">
        <f t="shared" si="12"/>
        <v>0.5717515780982152</v>
      </c>
    </row>
    <row r="104" spans="1:7" ht="27" customHeight="1" x14ac:dyDescent="0.25">
      <c r="A104" s="109"/>
      <c r="B104" s="88"/>
      <c r="C104" s="64"/>
      <c r="D104" s="63" t="s">
        <v>6</v>
      </c>
      <c r="E104" s="17">
        <v>991700</v>
      </c>
      <c r="F104" s="17">
        <v>567006.04</v>
      </c>
      <c r="G104" s="15">
        <f t="shared" si="12"/>
        <v>0.5717515780982152</v>
      </c>
    </row>
    <row r="105" spans="1:7" ht="32.25" customHeight="1" x14ac:dyDescent="0.25">
      <c r="A105" s="109"/>
      <c r="B105" s="87">
        <v>80146</v>
      </c>
      <c r="C105" s="142" t="s">
        <v>35</v>
      </c>
      <c r="D105" s="101"/>
      <c r="E105" s="17">
        <f>SUM(E106)</f>
        <v>48490</v>
      </c>
      <c r="F105" s="17">
        <f>SUM(F106)</f>
        <v>45777.5</v>
      </c>
      <c r="G105" s="15">
        <f t="shared" si="12"/>
        <v>0.94406063105795013</v>
      </c>
    </row>
    <row r="106" spans="1:7" ht="25.5" customHeight="1" x14ac:dyDescent="0.25">
      <c r="A106" s="109"/>
      <c r="B106" s="88"/>
      <c r="C106" s="5"/>
      <c r="D106" s="6" t="s">
        <v>6</v>
      </c>
      <c r="E106" s="17">
        <v>48490</v>
      </c>
      <c r="F106" s="17">
        <v>45777.5</v>
      </c>
      <c r="G106" s="15">
        <f t="shared" si="12"/>
        <v>0.94406063105795013</v>
      </c>
    </row>
    <row r="107" spans="1:7" ht="30" customHeight="1" x14ac:dyDescent="0.25">
      <c r="A107" s="109"/>
      <c r="B107" s="87">
        <v>80148</v>
      </c>
      <c r="C107" s="142" t="s">
        <v>36</v>
      </c>
      <c r="D107" s="101"/>
      <c r="E107" s="17">
        <f>SUM(E108)</f>
        <v>857419</v>
      </c>
      <c r="F107" s="17">
        <f>SUM(F108)</f>
        <v>663771.69999999995</v>
      </c>
      <c r="G107" s="15">
        <f t="shared" si="12"/>
        <v>0.77415091104815725</v>
      </c>
    </row>
    <row r="108" spans="1:7" ht="24.75" customHeight="1" x14ac:dyDescent="0.25">
      <c r="A108" s="109"/>
      <c r="B108" s="88"/>
      <c r="C108" s="5"/>
      <c r="D108" s="6" t="s">
        <v>6</v>
      </c>
      <c r="E108" s="17">
        <v>857419</v>
      </c>
      <c r="F108" s="17">
        <v>663771.69999999995</v>
      </c>
      <c r="G108" s="15">
        <f t="shared" si="12"/>
        <v>0.77415091104815725</v>
      </c>
    </row>
    <row r="109" spans="1:7" ht="70.5" customHeight="1" x14ac:dyDescent="0.25">
      <c r="A109" s="109"/>
      <c r="B109" s="92">
        <v>80149</v>
      </c>
      <c r="C109" s="106" t="s">
        <v>103</v>
      </c>
      <c r="D109" s="107"/>
      <c r="E109" s="17">
        <f>SUM(E110)</f>
        <v>249209</v>
      </c>
      <c r="F109" s="17">
        <f>SUM(F110)</f>
        <v>216380.45</v>
      </c>
      <c r="G109" s="15">
        <f t="shared" ref="G109:G110" si="13">F109/E109</f>
        <v>0.86826900312589039</v>
      </c>
    </row>
    <row r="110" spans="1:7" ht="19.5" customHeight="1" x14ac:dyDescent="0.25">
      <c r="A110" s="109"/>
      <c r="B110" s="93"/>
      <c r="C110" s="23"/>
      <c r="D110" s="59" t="s">
        <v>6</v>
      </c>
      <c r="E110" s="17">
        <v>249209</v>
      </c>
      <c r="F110" s="17">
        <v>216380.45</v>
      </c>
      <c r="G110" s="15">
        <f t="shared" si="13"/>
        <v>0.86826900312589039</v>
      </c>
    </row>
    <row r="111" spans="1:7" ht="72.75" customHeight="1" x14ac:dyDescent="0.25">
      <c r="A111" s="109"/>
      <c r="B111" s="92">
        <v>80150</v>
      </c>
      <c r="C111" s="94" t="s">
        <v>96</v>
      </c>
      <c r="D111" s="90"/>
      <c r="E111" s="17">
        <f>SUM(E112)</f>
        <v>670310</v>
      </c>
      <c r="F111" s="17">
        <f>SUM(F112)</f>
        <v>466737.75</v>
      </c>
      <c r="G111" s="15">
        <f t="shared" si="12"/>
        <v>0.69630133818680906</v>
      </c>
    </row>
    <row r="112" spans="1:7" ht="22.5" customHeight="1" x14ac:dyDescent="0.25">
      <c r="A112" s="109"/>
      <c r="B112" s="93"/>
      <c r="C112" s="23"/>
      <c r="D112" s="6" t="s">
        <v>6</v>
      </c>
      <c r="E112" s="17">
        <v>670310</v>
      </c>
      <c r="F112" s="17">
        <v>466737.75</v>
      </c>
      <c r="G112" s="15">
        <f t="shared" si="12"/>
        <v>0.69630133818680906</v>
      </c>
    </row>
    <row r="113" spans="1:7" ht="70.5" hidden="1" customHeight="1" x14ac:dyDescent="0.25">
      <c r="A113" s="109"/>
      <c r="B113" s="92">
        <v>80152</v>
      </c>
      <c r="C113" s="94" t="s">
        <v>104</v>
      </c>
      <c r="D113" s="90"/>
      <c r="E113" s="17">
        <f>SUM(E114)</f>
        <v>0</v>
      </c>
      <c r="F113" s="17">
        <f>SUM(F114)</f>
        <v>0</v>
      </c>
      <c r="G113" s="15" t="e">
        <f t="shared" ref="G113:G116" si="14">F113/E113</f>
        <v>#DIV/0!</v>
      </c>
    </row>
    <row r="114" spans="1:7" ht="22.5" hidden="1" customHeight="1" x14ac:dyDescent="0.25">
      <c r="A114" s="109"/>
      <c r="B114" s="93"/>
      <c r="C114" s="5"/>
      <c r="D114" s="59" t="s">
        <v>8</v>
      </c>
      <c r="E114" s="17">
        <v>0</v>
      </c>
      <c r="F114" s="17">
        <v>0</v>
      </c>
      <c r="G114" s="15" t="e">
        <f t="shared" si="14"/>
        <v>#DIV/0!</v>
      </c>
    </row>
    <row r="115" spans="1:7" ht="39" customHeight="1" x14ac:dyDescent="0.25">
      <c r="A115" s="109"/>
      <c r="B115" s="92">
        <v>80153</v>
      </c>
      <c r="C115" s="97" t="s">
        <v>105</v>
      </c>
      <c r="D115" s="98"/>
      <c r="E115" s="17">
        <f>SUM(E116)</f>
        <v>98039</v>
      </c>
      <c r="F115" s="17">
        <f>SUM(F116)</f>
        <v>91548.24</v>
      </c>
      <c r="G115" s="15">
        <f t="shared" si="14"/>
        <v>0.9337941023470252</v>
      </c>
    </row>
    <row r="116" spans="1:7" ht="22.5" customHeight="1" x14ac:dyDescent="0.25">
      <c r="A116" s="109"/>
      <c r="B116" s="93"/>
      <c r="C116" s="5"/>
      <c r="D116" s="59" t="s">
        <v>8</v>
      </c>
      <c r="E116" s="17">
        <v>98039</v>
      </c>
      <c r="F116" s="17">
        <v>91548.24</v>
      </c>
      <c r="G116" s="15">
        <f t="shared" si="14"/>
        <v>0.9337941023470252</v>
      </c>
    </row>
    <row r="117" spans="1:7" ht="27" customHeight="1" x14ac:dyDescent="0.25">
      <c r="A117" s="109"/>
      <c r="B117" s="92">
        <v>80195</v>
      </c>
      <c r="C117" s="142" t="s">
        <v>24</v>
      </c>
      <c r="D117" s="101"/>
      <c r="E117" s="17">
        <f>SUM(E118)</f>
        <v>67099</v>
      </c>
      <c r="F117" s="17">
        <f>SUM(F118)</f>
        <v>8479.16</v>
      </c>
      <c r="G117" s="15">
        <f t="shared" si="12"/>
        <v>0.12636790414164145</v>
      </c>
    </row>
    <row r="118" spans="1:7" ht="17.25" customHeight="1" x14ac:dyDescent="0.25">
      <c r="A118" s="110"/>
      <c r="B118" s="93"/>
      <c r="C118" s="5"/>
      <c r="D118" s="29" t="s">
        <v>8</v>
      </c>
      <c r="E118" s="17">
        <v>67099</v>
      </c>
      <c r="F118" s="17">
        <v>8479.16</v>
      </c>
      <c r="G118" s="15">
        <f t="shared" si="12"/>
        <v>0.12636790414164145</v>
      </c>
    </row>
    <row r="119" spans="1:7" ht="36" customHeight="1" x14ac:dyDescent="0.25">
      <c r="A119" s="111">
        <v>851</v>
      </c>
      <c r="B119" s="12"/>
      <c r="C119" s="99" t="s">
        <v>37</v>
      </c>
      <c r="D119" s="96"/>
      <c r="E119" s="16">
        <f>E120+E122+E124</f>
        <v>157636</v>
      </c>
      <c r="F119" s="16">
        <f>F120+F122+F124</f>
        <v>122077.52</v>
      </c>
      <c r="G119" s="14">
        <f t="shared" si="12"/>
        <v>0.77442665381004339</v>
      </c>
    </row>
    <row r="120" spans="1:7" ht="30.75" customHeight="1" x14ac:dyDescent="0.25">
      <c r="A120" s="111"/>
      <c r="B120" s="87">
        <v>85153</v>
      </c>
      <c r="C120" s="100" t="s">
        <v>40</v>
      </c>
      <c r="D120" s="101"/>
      <c r="E120" s="17">
        <f>SUM(E121)</f>
        <v>17000</v>
      </c>
      <c r="F120" s="17">
        <f>SUM(F121)</f>
        <v>9135</v>
      </c>
      <c r="G120" s="15">
        <f t="shared" si="12"/>
        <v>0.53735294117647059</v>
      </c>
    </row>
    <row r="121" spans="1:7" ht="17.25" customHeight="1" x14ac:dyDescent="0.25">
      <c r="A121" s="111"/>
      <c r="B121" s="88"/>
      <c r="C121" s="5"/>
      <c r="D121" s="6" t="s">
        <v>6</v>
      </c>
      <c r="E121" s="17">
        <v>17000</v>
      </c>
      <c r="F121" s="17">
        <v>9135</v>
      </c>
      <c r="G121" s="15">
        <f t="shared" si="12"/>
        <v>0.53735294117647059</v>
      </c>
    </row>
    <row r="122" spans="1:7" ht="28.5" customHeight="1" x14ac:dyDescent="0.25">
      <c r="A122" s="111"/>
      <c r="B122" s="87">
        <v>85154</v>
      </c>
      <c r="C122" s="142" t="s">
        <v>41</v>
      </c>
      <c r="D122" s="101"/>
      <c r="E122" s="17">
        <f>E123</f>
        <v>101984</v>
      </c>
      <c r="F122" s="17">
        <f>F123</f>
        <v>77679.72</v>
      </c>
      <c r="G122" s="15">
        <f t="shared" si="12"/>
        <v>0.76168536240978979</v>
      </c>
    </row>
    <row r="123" spans="1:7" ht="24" customHeight="1" x14ac:dyDescent="0.25">
      <c r="A123" s="111"/>
      <c r="B123" s="88"/>
      <c r="C123" s="5"/>
      <c r="D123" s="6" t="s">
        <v>8</v>
      </c>
      <c r="E123" s="17">
        <v>101984</v>
      </c>
      <c r="F123" s="17">
        <v>77679.72</v>
      </c>
      <c r="G123" s="15">
        <f t="shared" si="12"/>
        <v>0.76168536240978979</v>
      </c>
    </row>
    <row r="124" spans="1:7" ht="25.5" customHeight="1" x14ac:dyDescent="0.25">
      <c r="A124" s="111"/>
      <c r="B124" s="92">
        <v>85195</v>
      </c>
      <c r="C124" s="140" t="s">
        <v>24</v>
      </c>
      <c r="D124" s="101"/>
      <c r="E124" s="17">
        <f>E125</f>
        <v>38652</v>
      </c>
      <c r="F124" s="17">
        <f>F125</f>
        <v>35262.800000000003</v>
      </c>
      <c r="G124" s="15">
        <f t="shared" si="12"/>
        <v>0.91231501604056719</v>
      </c>
    </row>
    <row r="125" spans="1:7" ht="25.5" customHeight="1" x14ac:dyDescent="0.25">
      <c r="A125" s="111"/>
      <c r="B125" s="112"/>
      <c r="C125" s="5"/>
      <c r="D125" s="6" t="s">
        <v>6</v>
      </c>
      <c r="E125" s="17">
        <v>38652</v>
      </c>
      <c r="F125" s="17">
        <v>35262.800000000003</v>
      </c>
      <c r="G125" s="15">
        <f t="shared" si="12"/>
        <v>0.91231501604056719</v>
      </c>
    </row>
    <row r="126" spans="1:7" ht="36" customHeight="1" x14ac:dyDescent="0.25">
      <c r="A126" s="108">
        <v>852</v>
      </c>
      <c r="B126" s="12"/>
      <c r="C126" s="99" t="s">
        <v>42</v>
      </c>
      <c r="D126" s="96"/>
      <c r="E126" s="19">
        <f>E127+E129+E131+E133+E135+E137+E139+E142+E144+E146+E148</f>
        <v>5043705</v>
      </c>
      <c r="F126" s="19">
        <f>F127+F129+F131+F133+F135+F137+F139+F142+F144+F146+F148</f>
        <v>4199947.91</v>
      </c>
      <c r="G126" s="14">
        <f t="shared" si="12"/>
        <v>0.8327108564041712</v>
      </c>
    </row>
    <row r="127" spans="1:7" ht="28.5" customHeight="1" x14ac:dyDescent="0.25">
      <c r="A127" s="109"/>
      <c r="B127" s="92">
        <v>85202</v>
      </c>
      <c r="C127" s="140" t="s">
        <v>45</v>
      </c>
      <c r="D127" s="101"/>
      <c r="E127" s="17">
        <f>SUM(E128)</f>
        <v>1049000</v>
      </c>
      <c r="F127" s="17">
        <f>SUM(F128)</f>
        <v>884788.22</v>
      </c>
      <c r="G127" s="15">
        <f t="shared" si="12"/>
        <v>0.84345874165872259</v>
      </c>
    </row>
    <row r="128" spans="1:7" ht="22.5" customHeight="1" x14ac:dyDescent="0.25">
      <c r="A128" s="109"/>
      <c r="B128" s="93"/>
      <c r="C128" s="5"/>
      <c r="D128" s="6" t="s">
        <v>6</v>
      </c>
      <c r="E128" s="17">
        <v>1049000</v>
      </c>
      <c r="F128" s="17">
        <v>884788.22</v>
      </c>
      <c r="G128" s="15">
        <f t="shared" si="12"/>
        <v>0.84345874165872259</v>
      </c>
    </row>
    <row r="129" spans="1:7" ht="28.5" customHeight="1" x14ac:dyDescent="0.25">
      <c r="A129" s="109"/>
      <c r="B129" s="92">
        <v>85203</v>
      </c>
      <c r="C129" s="140" t="s">
        <v>43</v>
      </c>
      <c r="D129" s="101"/>
      <c r="E129" s="17">
        <v>1000</v>
      </c>
      <c r="F129" s="17">
        <v>0</v>
      </c>
      <c r="G129" s="15">
        <f t="shared" si="12"/>
        <v>0</v>
      </c>
    </row>
    <row r="130" spans="1:7" ht="22.5" customHeight="1" x14ac:dyDescent="0.25">
      <c r="A130" s="109"/>
      <c r="B130" s="93"/>
      <c r="C130" s="5"/>
      <c r="D130" s="6" t="s">
        <v>6</v>
      </c>
      <c r="E130" s="17">
        <v>1000</v>
      </c>
      <c r="F130" s="17">
        <v>0</v>
      </c>
      <c r="G130" s="15">
        <f t="shared" si="12"/>
        <v>0</v>
      </c>
    </row>
    <row r="131" spans="1:7" ht="69" customHeight="1" x14ac:dyDescent="0.25">
      <c r="A131" s="109"/>
      <c r="B131" s="92">
        <v>85213</v>
      </c>
      <c r="C131" s="94" t="s">
        <v>80</v>
      </c>
      <c r="D131" s="90"/>
      <c r="E131" s="17">
        <f>SUM(E132)</f>
        <v>58000</v>
      </c>
      <c r="F131" s="17">
        <f>SUM(F132)</f>
        <v>51573.19</v>
      </c>
      <c r="G131" s="15">
        <f t="shared" si="12"/>
        <v>0.88919293103448283</v>
      </c>
    </row>
    <row r="132" spans="1:7" ht="24.75" customHeight="1" x14ac:dyDescent="0.25">
      <c r="A132" s="109"/>
      <c r="B132" s="93"/>
      <c r="C132" s="5"/>
      <c r="D132" s="6" t="s">
        <v>6</v>
      </c>
      <c r="E132" s="17">
        <v>58000</v>
      </c>
      <c r="F132" s="17">
        <v>51573.19</v>
      </c>
      <c r="G132" s="15">
        <f t="shared" si="12"/>
        <v>0.88919293103448283</v>
      </c>
    </row>
    <row r="133" spans="1:7" ht="44.25" customHeight="1" x14ac:dyDescent="0.25">
      <c r="A133" s="109"/>
      <c r="B133" s="92">
        <v>85214</v>
      </c>
      <c r="C133" s="94" t="s">
        <v>44</v>
      </c>
      <c r="D133" s="90"/>
      <c r="E133" s="17">
        <f>SUM(E134)</f>
        <v>550600</v>
      </c>
      <c r="F133" s="17">
        <f>SUM(F134)</f>
        <v>457703.62</v>
      </c>
      <c r="G133" s="15">
        <f t="shared" si="12"/>
        <v>0.83128154740283322</v>
      </c>
    </row>
    <row r="134" spans="1:7" ht="23.25" customHeight="1" x14ac:dyDescent="0.25">
      <c r="A134" s="109"/>
      <c r="B134" s="93"/>
      <c r="C134" s="5"/>
      <c r="D134" s="6" t="s">
        <v>6</v>
      </c>
      <c r="E134" s="17">
        <v>550600</v>
      </c>
      <c r="F134" s="17">
        <v>457703.62</v>
      </c>
      <c r="G134" s="15">
        <f t="shared" si="12"/>
        <v>0.83128154740283322</v>
      </c>
    </row>
    <row r="135" spans="1:7" ht="26.25" customHeight="1" x14ac:dyDescent="0.25">
      <c r="A135" s="109"/>
      <c r="B135" s="92">
        <v>85215</v>
      </c>
      <c r="C135" s="140" t="s">
        <v>46</v>
      </c>
      <c r="D135" s="101"/>
      <c r="E135" s="17">
        <f>SUM(E136)</f>
        <v>100558</v>
      </c>
      <c r="F135" s="17">
        <f>SUM(F136)</f>
        <v>84118.31</v>
      </c>
      <c r="G135" s="15">
        <f t="shared" si="12"/>
        <v>0.83651534437836872</v>
      </c>
    </row>
    <row r="136" spans="1:7" ht="27.75" customHeight="1" x14ac:dyDescent="0.25">
      <c r="A136" s="109"/>
      <c r="B136" s="93"/>
      <c r="C136" s="5"/>
      <c r="D136" s="6" t="s">
        <v>6</v>
      </c>
      <c r="E136" s="17">
        <v>100558</v>
      </c>
      <c r="F136" s="17">
        <v>84118.31</v>
      </c>
      <c r="G136" s="15">
        <f t="shared" si="12"/>
        <v>0.83651534437836872</v>
      </c>
    </row>
    <row r="137" spans="1:7" ht="25.5" customHeight="1" x14ac:dyDescent="0.25">
      <c r="A137" s="109"/>
      <c r="B137" s="92">
        <v>85216</v>
      </c>
      <c r="C137" s="140" t="s">
        <v>47</v>
      </c>
      <c r="D137" s="101"/>
      <c r="E137" s="17">
        <f>SUM(E138)</f>
        <v>658980</v>
      </c>
      <c r="F137" s="17">
        <f>SUM(F138)</f>
        <v>590562.24</v>
      </c>
      <c r="G137" s="15">
        <f t="shared" si="12"/>
        <v>0.89617627242101427</v>
      </c>
    </row>
    <row r="138" spans="1:7" ht="23.25" customHeight="1" x14ac:dyDescent="0.25">
      <c r="A138" s="109"/>
      <c r="B138" s="93"/>
      <c r="C138" s="5"/>
      <c r="D138" s="6" t="s">
        <v>6</v>
      </c>
      <c r="E138" s="17">
        <v>658980</v>
      </c>
      <c r="F138" s="17">
        <v>590562.24</v>
      </c>
      <c r="G138" s="15">
        <f t="shared" si="12"/>
        <v>0.89617627242101427</v>
      </c>
    </row>
    <row r="139" spans="1:7" ht="24.75" customHeight="1" x14ac:dyDescent="0.25">
      <c r="A139" s="109"/>
      <c r="B139" s="92">
        <v>85219</v>
      </c>
      <c r="C139" s="140" t="s">
        <v>48</v>
      </c>
      <c r="D139" s="101"/>
      <c r="E139" s="17">
        <f>E140+E141</f>
        <v>1502282</v>
      </c>
      <c r="F139" s="17">
        <f>F140+F141</f>
        <v>1371686.83</v>
      </c>
      <c r="G139" s="15">
        <f t="shared" si="12"/>
        <v>0.91306880465851292</v>
      </c>
    </row>
    <row r="140" spans="1:7" ht="24.75" customHeight="1" x14ac:dyDescent="0.25">
      <c r="A140" s="109"/>
      <c r="B140" s="102"/>
      <c r="C140" s="71"/>
      <c r="D140" s="69" t="s">
        <v>6</v>
      </c>
      <c r="E140" s="17">
        <v>1502282</v>
      </c>
      <c r="F140" s="17">
        <v>1371686.83</v>
      </c>
      <c r="G140" s="15">
        <f t="shared" ref="G140" si="15">F140/E140</f>
        <v>0.91306880465851292</v>
      </c>
    </row>
    <row r="141" spans="1:7" ht="22.5" hidden="1" customHeight="1" x14ac:dyDescent="0.25">
      <c r="A141" s="109"/>
      <c r="B141" s="102"/>
      <c r="C141" s="5"/>
      <c r="D141" s="6" t="s">
        <v>7</v>
      </c>
      <c r="E141" s="17">
        <v>0</v>
      </c>
      <c r="F141" s="17">
        <v>0</v>
      </c>
      <c r="G141" s="15" t="e">
        <f t="shared" si="12"/>
        <v>#DIV/0!</v>
      </c>
    </row>
    <row r="142" spans="1:7" ht="28.5" customHeight="1" x14ac:dyDescent="0.25">
      <c r="A142" s="109"/>
      <c r="B142" s="92">
        <v>85228</v>
      </c>
      <c r="C142" s="94" t="s">
        <v>49</v>
      </c>
      <c r="D142" s="90"/>
      <c r="E142" s="17">
        <f>SUM(E143)</f>
        <v>882800</v>
      </c>
      <c r="F142" s="17">
        <f>SUM(F143)</f>
        <v>605442.19999999995</v>
      </c>
      <c r="G142" s="15">
        <f t="shared" si="12"/>
        <v>0.68582034435885808</v>
      </c>
    </row>
    <row r="143" spans="1:7" ht="21" customHeight="1" x14ac:dyDescent="0.25">
      <c r="A143" s="109"/>
      <c r="B143" s="93"/>
      <c r="C143" s="5"/>
      <c r="D143" s="6" t="s">
        <v>6</v>
      </c>
      <c r="E143" s="17">
        <v>882800</v>
      </c>
      <c r="F143" s="17">
        <v>605442.19999999995</v>
      </c>
      <c r="G143" s="15">
        <f t="shared" si="12"/>
        <v>0.68582034435885808</v>
      </c>
    </row>
    <row r="144" spans="1:7" ht="24.75" customHeight="1" x14ac:dyDescent="0.25">
      <c r="A144" s="109"/>
      <c r="B144" s="92">
        <v>85230</v>
      </c>
      <c r="C144" s="140" t="s">
        <v>85</v>
      </c>
      <c r="D144" s="101"/>
      <c r="E144" s="17">
        <f>E145</f>
        <v>198725</v>
      </c>
      <c r="F144" s="17">
        <f>F145</f>
        <v>143711.70000000001</v>
      </c>
      <c r="G144" s="15">
        <f t="shared" si="12"/>
        <v>0.72316870046546744</v>
      </c>
    </row>
    <row r="145" spans="1:7" ht="22.5" customHeight="1" x14ac:dyDescent="0.25">
      <c r="A145" s="109"/>
      <c r="B145" s="93"/>
      <c r="C145" s="5"/>
      <c r="D145" s="35" t="s">
        <v>6</v>
      </c>
      <c r="E145" s="17">
        <v>198725</v>
      </c>
      <c r="F145" s="17">
        <v>143711.70000000001</v>
      </c>
      <c r="G145" s="15">
        <f t="shared" si="12"/>
        <v>0.72316870046546744</v>
      </c>
    </row>
    <row r="146" spans="1:7" ht="27.75" hidden="1" customHeight="1" x14ac:dyDescent="0.25">
      <c r="A146" s="109"/>
      <c r="B146" s="55">
        <v>85278</v>
      </c>
      <c r="C146" s="94" t="s">
        <v>99</v>
      </c>
      <c r="D146" s="90"/>
      <c r="E146" s="17">
        <f>E147</f>
        <v>0</v>
      </c>
      <c r="F146" s="17">
        <f>F147</f>
        <v>0</v>
      </c>
      <c r="G146" s="15"/>
    </row>
    <row r="147" spans="1:7" ht="25.5" hidden="1" customHeight="1" x14ac:dyDescent="0.25">
      <c r="A147" s="109"/>
      <c r="B147" s="56"/>
      <c r="C147" s="5"/>
      <c r="D147" s="35" t="s">
        <v>6</v>
      </c>
      <c r="E147" s="17">
        <v>0</v>
      </c>
      <c r="F147" s="17">
        <v>0</v>
      </c>
      <c r="G147" s="15"/>
    </row>
    <row r="148" spans="1:7" ht="24.75" customHeight="1" x14ac:dyDescent="0.25">
      <c r="A148" s="109"/>
      <c r="B148" s="92">
        <v>85295</v>
      </c>
      <c r="C148" s="140" t="s">
        <v>24</v>
      </c>
      <c r="D148" s="101"/>
      <c r="E148" s="17">
        <f>SUM(E149)</f>
        <v>41760</v>
      </c>
      <c r="F148" s="17">
        <f>SUM(F149)</f>
        <v>10361.6</v>
      </c>
      <c r="G148" s="15">
        <f t="shared" si="12"/>
        <v>0.24812260536398467</v>
      </c>
    </row>
    <row r="149" spans="1:7" ht="24.75" customHeight="1" x14ac:dyDescent="0.25">
      <c r="A149" s="110"/>
      <c r="B149" s="93"/>
      <c r="C149" s="5"/>
      <c r="D149" s="6" t="s">
        <v>6</v>
      </c>
      <c r="E149" s="17">
        <v>41760</v>
      </c>
      <c r="F149" s="17">
        <v>10361.6</v>
      </c>
      <c r="G149" s="15">
        <f t="shared" si="12"/>
        <v>0.24812260536398467</v>
      </c>
    </row>
    <row r="150" spans="1:7" ht="42" hidden="1" customHeight="1" x14ac:dyDescent="0.25">
      <c r="A150" s="108">
        <v>853</v>
      </c>
      <c r="B150" s="12"/>
      <c r="C150" s="99" t="s">
        <v>50</v>
      </c>
      <c r="D150" s="96"/>
      <c r="E150" s="16">
        <f>E151</f>
        <v>0</v>
      </c>
      <c r="F150" s="16" t="str">
        <f>F151</f>
        <v>,</v>
      </c>
      <c r="G150" s="15" t="e">
        <f t="shared" si="12"/>
        <v>#VALUE!</v>
      </c>
    </row>
    <row r="151" spans="1:7" ht="28.5" hidden="1" customHeight="1" x14ac:dyDescent="0.25">
      <c r="A151" s="110"/>
      <c r="B151" s="87">
        <v>85395</v>
      </c>
      <c r="C151" s="91" t="s">
        <v>110</v>
      </c>
      <c r="D151" s="90"/>
      <c r="E151" s="17">
        <v>0</v>
      </c>
      <c r="F151" s="17" t="s">
        <v>78</v>
      </c>
      <c r="G151" s="15" t="e">
        <f t="shared" si="12"/>
        <v>#VALUE!</v>
      </c>
    </row>
    <row r="152" spans="1:7" ht="28.5" hidden="1" customHeight="1" x14ac:dyDescent="0.25">
      <c r="A152" s="66"/>
      <c r="B152" s="88"/>
      <c r="C152" s="64"/>
      <c r="D152" s="68" t="s">
        <v>6</v>
      </c>
      <c r="E152" s="17">
        <v>0</v>
      </c>
      <c r="F152" s="17">
        <v>0</v>
      </c>
      <c r="G152" s="15" t="e">
        <f t="shared" si="12"/>
        <v>#DIV/0!</v>
      </c>
    </row>
    <row r="153" spans="1:7" ht="17.25" hidden="1" customHeight="1" x14ac:dyDescent="0.25">
      <c r="A153" s="66"/>
      <c r="B153" s="88"/>
      <c r="C153" s="5"/>
      <c r="D153" s="68" t="s">
        <v>7</v>
      </c>
      <c r="E153" s="17">
        <v>0</v>
      </c>
      <c r="F153" s="17">
        <v>0</v>
      </c>
      <c r="G153" s="15" t="e">
        <f t="shared" si="12"/>
        <v>#DIV/0!</v>
      </c>
    </row>
    <row r="154" spans="1:7" ht="34.5" customHeight="1" x14ac:dyDescent="0.25">
      <c r="A154" s="108">
        <v>854</v>
      </c>
      <c r="B154" s="12"/>
      <c r="C154" s="99" t="s">
        <v>51</v>
      </c>
      <c r="D154" s="96"/>
      <c r="E154" s="16">
        <f>E156+E158+E162+E164+E160</f>
        <v>976969</v>
      </c>
      <c r="F154" s="16">
        <f>F156+F158+F162+F164+F160</f>
        <v>835153.64</v>
      </c>
      <c r="G154" s="15">
        <f t="shared" si="12"/>
        <v>0.85484149445888258</v>
      </c>
    </row>
    <row r="155" spans="1:7" ht="34.5" customHeight="1" x14ac:dyDescent="0.25">
      <c r="A155" s="109"/>
      <c r="B155" s="12"/>
      <c r="C155" s="99" t="s">
        <v>51</v>
      </c>
      <c r="D155" s="96"/>
      <c r="E155" s="16">
        <f>E156+E158+E160+E162</f>
        <v>976969</v>
      </c>
      <c r="F155" s="16">
        <f>F156+F158+F160+F162</f>
        <v>835153.64</v>
      </c>
      <c r="G155" s="15">
        <f t="shared" si="12"/>
        <v>0.85484149445888258</v>
      </c>
    </row>
    <row r="156" spans="1:7" ht="33.75" customHeight="1" x14ac:dyDescent="0.25">
      <c r="A156" s="109"/>
      <c r="B156" s="87">
        <v>85401</v>
      </c>
      <c r="C156" s="100" t="s">
        <v>52</v>
      </c>
      <c r="D156" s="101"/>
      <c r="E156" s="17">
        <f>SUM(E157)</f>
        <v>820869</v>
      </c>
      <c r="F156" s="17">
        <f>SUM(F157)</f>
        <v>732857.67</v>
      </c>
      <c r="G156" s="15">
        <f t="shared" si="12"/>
        <v>0.89278273390760288</v>
      </c>
    </row>
    <row r="157" spans="1:7" ht="24.75" customHeight="1" x14ac:dyDescent="0.25">
      <c r="A157" s="109"/>
      <c r="B157" s="88"/>
      <c r="C157" s="104" t="s">
        <v>100</v>
      </c>
      <c r="D157" s="105"/>
      <c r="E157" s="17">
        <v>820869</v>
      </c>
      <c r="F157" s="17">
        <v>732857.67</v>
      </c>
      <c r="G157" s="15">
        <f t="shared" si="12"/>
        <v>0.89278273390760288</v>
      </c>
    </row>
    <row r="158" spans="1:7" ht="29.25" customHeight="1" x14ac:dyDescent="0.25">
      <c r="A158" s="109"/>
      <c r="B158" s="87">
        <v>85415</v>
      </c>
      <c r="C158" s="140" t="s">
        <v>87</v>
      </c>
      <c r="D158" s="101"/>
      <c r="E158" s="17">
        <f>SUM(E159)</f>
        <v>116000</v>
      </c>
      <c r="F158" s="17">
        <f>SUM(F159)</f>
        <v>64125.97</v>
      </c>
      <c r="G158" s="15">
        <f t="shared" si="12"/>
        <v>0.55281008620689653</v>
      </c>
    </row>
    <row r="159" spans="1:7" ht="25.5" customHeight="1" x14ac:dyDescent="0.25">
      <c r="A159" s="109"/>
      <c r="B159" s="88"/>
      <c r="C159" s="5"/>
      <c r="D159" s="68" t="s">
        <v>8</v>
      </c>
      <c r="E159" s="17">
        <v>116000</v>
      </c>
      <c r="F159" s="17">
        <v>64125.97</v>
      </c>
      <c r="G159" s="15">
        <f t="shared" si="12"/>
        <v>0.55281008620689653</v>
      </c>
    </row>
    <row r="160" spans="1:7" ht="43.5" customHeight="1" x14ac:dyDescent="0.25">
      <c r="A160" s="109"/>
      <c r="B160" s="92">
        <v>85416</v>
      </c>
      <c r="C160" s="140" t="s">
        <v>86</v>
      </c>
      <c r="D160" s="101"/>
      <c r="E160" s="17">
        <f>E161</f>
        <v>36100</v>
      </c>
      <c r="F160" s="17">
        <f>F161</f>
        <v>35300</v>
      </c>
      <c r="G160" s="15">
        <f t="shared" si="12"/>
        <v>0.97783933518005539</v>
      </c>
    </row>
    <row r="161" spans="1:7" ht="24" customHeight="1" x14ac:dyDescent="0.25">
      <c r="A161" s="109"/>
      <c r="B161" s="93"/>
      <c r="C161" s="5"/>
      <c r="D161" s="68" t="s">
        <v>8</v>
      </c>
      <c r="E161" s="17">
        <v>36100</v>
      </c>
      <c r="F161" s="17">
        <v>35300</v>
      </c>
      <c r="G161" s="15">
        <f t="shared" si="12"/>
        <v>0.97783933518005539</v>
      </c>
    </row>
    <row r="162" spans="1:7" ht="29.25" customHeight="1" x14ac:dyDescent="0.25">
      <c r="A162" s="109"/>
      <c r="B162" s="87">
        <v>85446</v>
      </c>
      <c r="C162" s="140" t="s">
        <v>53</v>
      </c>
      <c r="D162" s="101"/>
      <c r="E162" s="17">
        <f>E163</f>
        <v>4000</v>
      </c>
      <c r="F162" s="17">
        <f>F163</f>
        <v>2870</v>
      </c>
      <c r="G162" s="15">
        <f t="shared" si="12"/>
        <v>0.71750000000000003</v>
      </c>
    </row>
    <row r="163" spans="1:7" ht="23.25" customHeight="1" x14ac:dyDescent="0.25">
      <c r="A163" s="109"/>
      <c r="B163" s="88"/>
      <c r="C163" s="5"/>
      <c r="D163" s="68" t="s">
        <v>6</v>
      </c>
      <c r="E163" s="17">
        <v>4000</v>
      </c>
      <c r="F163" s="17">
        <v>2870</v>
      </c>
      <c r="G163" s="15">
        <f t="shared" si="12"/>
        <v>0.71750000000000003</v>
      </c>
    </row>
    <row r="164" spans="1:7" ht="17.25" hidden="1" customHeight="1" x14ac:dyDescent="0.25">
      <c r="A164" s="115"/>
      <c r="B164" s="92">
        <v>85495</v>
      </c>
      <c r="C164" s="94" t="s">
        <v>75</v>
      </c>
      <c r="D164" s="103"/>
      <c r="E164" s="17"/>
      <c r="F164" s="17"/>
      <c r="G164" s="15" t="e">
        <f t="shared" si="12"/>
        <v>#DIV/0!</v>
      </c>
    </row>
    <row r="165" spans="1:7" ht="17.25" hidden="1" customHeight="1" x14ac:dyDescent="0.25">
      <c r="A165" s="116"/>
      <c r="B165" s="93"/>
      <c r="C165" s="23"/>
      <c r="D165" s="68" t="s">
        <v>6</v>
      </c>
      <c r="E165" s="17"/>
      <c r="F165" s="17"/>
      <c r="G165" s="15" t="e">
        <f t="shared" si="12"/>
        <v>#DIV/0!</v>
      </c>
    </row>
    <row r="166" spans="1:7" ht="25.5" customHeight="1" x14ac:dyDescent="0.25">
      <c r="A166" s="108">
        <v>855</v>
      </c>
      <c r="B166" s="67"/>
      <c r="C166" s="5"/>
      <c r="D166" s="73" t="s">
        <v>93</v>
      </c>
      <c r="E166" s="16">
        <f>E167+E169+E171+E173+E175+E177</f>
        <v>19543058</v>
      </c>
      <c r="F166" s="16">
        <f>F167+F169+F171+F173+F175+F177</f>
        <v>19420020.300000004</v>
      </c>
      <c r="G166" s="14">
        <f t="shared" si="12"/>
        <v>0.99370427596336275</v>
      </c>
    </row>
    <row r="167" spans="1:7" ht="32.25" customHeight="1" x14ac:dyDescent="0.25">
      <c r="A167" s="109"/>
      <c r="B167" s="92">
        <v>85501</v>
      </c>
      <c r="C167" s="23"/>
      <c r="D167" s="143" t="s">
        <v>88</v>
      </c>
      <c r="E167" s="17">
        <f>E168</f>
        <v>13364080</v>
      </c>
      <c r="F167" s="17">
        <f>F168</f>
        <v>13351447.859999999</v>
      </c>
      <c r="G167" s="15">
        <f t="shared" si="12"/>
        <v>0.99905476920221958</v>
      </c>
    </row>
    <row r="168" spans="1:7" ht="24.75" customHeight="1" x14ac:dyDescent="0.25">
      <c r="A168" s="109"/>
      <c r="B168" s="93"/>
      <c r="C168" s="23"/>
      <c r="D168" s="68" t="s">
        <v>6</v>
      </c>
      <c r="E168" s="17">
        <v>13364080</v>
      </c>
      <c r="F168" s="17">
        <v>13351447.859999999</v>
      </c>
      <c r="G168" s="15">
        <f t="shared" si="12"/>
        <v>0.99905476920221958</v>
      </c>
    </row>
    <row r="169" spans="1:7" ht="57.75" customHeight="1" x14ac:dyDescent="0.25">
      <c r="A169" s="109"/>
      <c r="B169" s="65">
        <v>85502</v>
      </c>
      <c r="C169" s="23"/>
      <c r="D169" s="68" t="s">
        <v>89</v>
      </c>
      <c r="E169" s="17">
        <f>E170</f>
        <v>5349248</v>
      </c>
      <c r="F169" s="17">
        <f>F170</f>
        <v>5324746.92</v>
      </c>
      <c r="G169" s="15">
        <f t="shared" si="12"/>
        <v>0.99541971507023042</v>
      </c>
    </row>
    <row r="170" spans="1:7" ht="27.75" customHeight="1" x14ac:dyDescent="0.25">
      <c r="A170" s="109"/>
      <c r="B170" s="65"/>
      <c r="C170" s="23"/>
      <c r="D170" s="68" t="s">
        <v>6</v>
      </c>
      <c r="E170" s="17">
        <v>5349248</v>
      </c>
      <c r="F170" s="17">
        <v>5324746.92</v>
      </c>
      <c r="G170" s="15">
        <f t="shared" si="12"/>
        <v>0.99541971507023042</v>
      </c>
    </row>
    <row r="171" spans="1:7" ht="38.25" customHeight="1" x14ac:dyDescent="0.25">
      <c r="A171" s="109"/>
      <c r="B171" s="92">
        <v>85503</v>
      </c>
      <c r="C171" s="23"/>
      <c r="D171" s="143" t="s">
        <v>90</v>
      </c>
      <c r="E171" s="17">
        <f>E172</f>
        <v>600</v>
      </c>
      <c r="F171" s="17">
        <f>F172</f>
        <v>413.51</v>
      </c>
      <c r="G171" s="15">
        <f t="shared" si="12"/>
        <v>0.68918333333333337</v>
      </c>
    </row>
    <row r="172" spans="1:7" ht="28.5" customHeight="1" x14ac:dyDescent="0.25">
      <c r="A172" s="109"/>
      <c r="B172" s="93"/>
      <c r="C172" s="23"/>
      <c r="D172" s="68" t="s">
        <v>6</v>
      </c>
      <c r="E172" s="17">
        <v>600</v>
      </c>
      <c r="F172" s="17">
        <v>413.51</v>
      </c>
      <c r="G172" s="15">
        <f t="shared" si="12"/>
        <v>0.68918333333333337</v>
      </c>
    </row>
    <row r="173" spans="1:7" ht="33.75" customHeight="1" x14ac:dyDescent="0.25">
      <c r="A173" s="109"/>
      <c r="B173" s="65">
        <v>85504</v>
      </c>
      <c r="C173" s="23"/>
      <c r="D173" s="143" t="s">
        <v>91</v>
      </c>
      <c r="E173" s="17">
        <f>E174</f>
        <v>559370</v>
      </c>
      <c r="F173" s="17">
        <f>F174</f>
        <v>508650.01</v>
      </c>
      <c r="G173" s="15">
        <f t="shared" si="12"/>
        <v>0.90932658169011571</v>
      </c>
    </row>
    <row r="174" spans="1:7" ht="29.25" customHeight="1" x14ac:dyDescent="0.25">
      <c r="A174" s="109"/>
      <c r="B174" s="65"/>
      <c r="C174" s="23"/>
      <c r="D174" s="68" t="s">
        <v>6</v>
      </c>
      <c r="E174" s="17">
        <v>559370</v>
      </c>
      <c r="F174" s="17">
        <v>508650.01</v>
      </c>
      <c r="G174" s="15">
        <f t="shared" si="12"/>
        <v>0.90932658169011571</v>
      </c>
    </row>
    <row r="175" spans="1:7" ht="29.25" customHeight="1" x14ac:dyDescent="0.25">
      <c r="A175" s="109"/>
      <c r="B175" s="72">
        <v>85508</v>
      </c>
      <c r="C175" s="23"/>
      <c r="D175" s="143" t="s">
        <v>92</v>
      </c>
      <c r="E175" s="17">
        <f>E176</f>
        <v>200000</v>
      </c>
      <c r="F175" s="17">
        <f>F176</f>
        <v>165416.1</v>
      </c>
      <c r="G175" s="15">
        <f t="shared" ref="G175:G176" si="16">F175/E175</f>
        <v>0.8270805</v>
      </c>
    </row>
    <row r="176" spans="1:7" ht="29.25" customHeight="1" x14ac:dyDescent="0.25">
      <c r="A176" s="109"/>
      <c r="B176" s="72"/>
      <c r="C176" s="23"/>
      <c r="D176" s="69" t="s">
        <v>6</v>
      </c>
      <c r="E176" s="17">
        <v>200000</v>
      </c>
      <c r="F176" s="17">
        <v>165416.1</v>
      </c>
      <c r="G176" s="15">
        <f t="shared" si="16"/>
        <v>0.8270805</v>
      </c>
    </row>
    <row r="177" spans="1:7" ht="54.75" customHeight="1" x14ac:dyDescent="0.25">
      <c r="A177" s="109"/>
      <c r="B177" s="86">
        <v>85513</v>
      </c>
      <c r="C177" s="5"/>
      <c r="D177" s="68" t="s">
        <v>114</v>
      </c>
      <c r="E177" s="17">
        <f>E178</f>
        <v>69760</v>
      </c>
      <c r="F177" s="17">
        <f>F178</f>
        <v>69345.899999999994</v>
      </c>
      <c r="G177" s="15">
        <f t="shared" si="12"/>
        <v>0.99406393348623845</v>
      </c>
    </row>
    <row r="178" spans="1:7" ht="22.5" customHeight="1" x14ac:dyDescent="0.25">
      <c r="A178" s="110"/>
      <c r="B178" s="65"/>
      <c r="C178" s="23"/>
      <c r="D178" s="68" t="s">
        <v>6</v>
      </c>
      <c r="E178" s="17">
        <v>69760</v>
      </c>
      <c r="F178" s="17">
        <v>69345.899999999994</v>
      </c>
      <c r="G178" s="15">
        <f t="shared" si="12"/>
        <v>0.99406393348623845</v>
      </c>
    </row>
    <row r="179" spans="1:7" ht="33" customHeight="1" x14ac:dyDescent="0.25">
      <c r="A179" s="111">
        <v>900</v>
      </c>
      <c r="B179" s="12"/>
      <c r="C179" s="95" t="s">
        <v>54</v>
      </c>
      <c r="D179" s="96"/>
      <c r="E179" s="19">
        <f>E180+E182+E184+E186+E189+E192+E194</f>
        <v>5019407</v>
      </c>
      <c r="F179" s="19">
        <f>F180+F182+F184+F186+F189+F192+F194</f>
        <v>4293725.99</v>
      </c>
      <c r="G179" s="14">
        <f t="shared" si="12"/>
        <v>0.85542495159288745</v>
      </c>
    </row>
    <row r="180" spans="1:7" ht="35.25" customHeight="1" x14ac:dyDescent="0.25">
      <c r="A180" s="111"/>
      <c r="B180" s="87">
        <v>90002</v>
      </c>
      <c r="C180" s="100" t="s">
        <v>55</v>
      </c>
      <c r="D180" s="101"/>
      <c r="E180" s="17">
        <f>E181</f>
        <v>2233200</v>
      </c>
      <c r="F180" s="17">
        <f>F181</f>
        <v>1988446.46</v>
      </c>
      <c r="G180" s="15">
        <f t="shared" si="12"/>
        <v>0.89040231954146509</v>
      </c>
    </row>
    <row r="181" spans="1:7" ht="23.25" customHeight="1" x14ac:dyDescent="0.25">
      <c r="A181" s="111"/>
      <c r="B181" s="88"/>
      <c r="C181" s="5"/>
      <c r="D181" s="6" t="s">
        <v>6</v>
      </c>
      <c r="E181" s="17">
        <v>2233200</v>
      </c>
      <c r="F181" s="17">
        <v>1988446.46</v>
      </c>
      <c r="G181" s="15">
        <f t="shared" si="12"/>
        <v>0.89040231954146509</v>
      </c>
    </row>
    <row r="182" spans="1:7" ht="28.5" customHeight="1" x14ac:dyDescent="0.25">
      <c r="A182" s="111"/>
      <c r="B182" s="87">
        <v>90003</v>
      </c>
      <c r="C182" s="142" t="s">
        <v>56</v>
      </c>
      <c r="D182" s="101"/>
      <c r="E182" s="17">
        <f>E183</f>
        <v>178316</v>
      </c>
      <c r="F182" s="17">
        <f>F183</f>
        <v>37165.06</v>
      </c>
      <c r="G182" s="15">
        <v>0</v>
      </c>
    </row>
    <row r="183" spans="1:7" ht="27.75" customHeight="1" x14ac:dyDescent="0.25">
      <c r="A183" s="111"/>
      <c r="B183" s="88"/>
      <c r="C183" s="5"/>
      <c r="D183" s="6" t="s">
        <v>6</v>
      </c>
      <c r="E183" s="17">
        <v>178316</v>
      </c>
      <c r="F183" s="17">
        <v>37165.06</v>
      </c>
      <c r="G183" s="15">
        <v>0</v>
      </c>
    </row>
    <row r="184" spans="1:7" ht="30.75" customHeight="1" x14ac:dyDescent="0.25">
      <c r="A184" s="111"/>
      <c r="B184" s="87">
        <v>90013</v>
      </c>
      <c r="C184" s="94" t="s">
        <v>57</v>
      </c>
      <c r="D184" s="90"/>
      <c r="E184" s="17">
        <f>E185</f>
        <v>163100</v>
      </c>
      <c r="F184" s="17">
        <f>F185</f>
        <v>123765.67</v>
      </c>
      <c r="G184" s="15">
        <f t="shared" si="12"/>
        <v>0.75883304721030043</v>
      </c>
    </row>
    <row r="185" spans="1:7" ht="24.75" customHeight="1" x14ac:dyDescent="0.25">
      <c r="A185" s="111"/>
      <c r="B185" s="88"/>
      <c r="C185" s="5"/>
      <c r="D185" s="6" t="s">
        <v>8</v>
      </c>
      <c r="E185" s="17">
        <v>163100</v>
      </c>
      <c r="F185" s="17">
        <v>123765.67</v>
      </c>
      <c r="G185" s="15">
        <f t="shared" ref="G185:G217" si="17">F185/E185</f>
        <v>0.75883304721030043</v>
      </c>
    </row>
    <row r="186" spans="1:7" ht="31.5" customHeight="1" x14ac:dyDescent="0.25">
      <c r="A186" s="111"/>
      <c r="B186" s="87">
        <v>90015</v>
      </c>
      <c r="C186" s="94" t="s">
        <v>58</v>
      </c>
      <c r="D186" s="90"/>
      <c r="E186" s="17">
        <f>E187+E188</f>
        <v>997791</v>
      </c>
      <c r="F186" s="17">
        <f>F187+F188</f>
        <v>888603.01</v>
      </c>
      <c r="G186" s="15">
        <f t="shared" si="17"/>
        <v>0.89057027974796321</v>
      </c>
    </row>
    <row r="187" spans="1:7" ht="21" customHeight="1" x14ac:dyDescent="0.25">
      <c r="A187" s="111"/>
      <c r="B187" s="88"/>
      <c r="C187" s="71"/>
      <c r="D187" s="35" t="s">
        <v>6</v>
      </c>
      <c r="E187" s="17">
        <v>900000</v>
      </c>
      <c r="F187" s="17">
        <v>791083.95</v>
      </c>
      <c r="G187" s="15">
        <f t="shared" si="17"/>
        <v>0.87898216666666662</v>
      </c>
    </row>
    <row r="188" spans="1:7" ht="24.75" customHeight="1" x14ac:dyDescent="0.25">
      <c r="A188" s="111"/>
      <c r="B188" s="88"/>
      <c r="C188" s="5"/>
      <c r="D188" s="6" t="s">
        <v>7</v>
      </c>
      <c r="E188" s="17">
        <v>97791</v>
      </c>
      <c r="F188" s="17">
        <v>97519.06</v>
      </c>
      <c r="G188" s="15">
        <f t="shared" si="17"/>
        <v>0.99721917149839967</v>
      </c>
    </row>
    <row r="189" spans="1:7" ht="47.25" customHeight="1" x14ac:dyDescent="0.25">
      <c r="A189" s="111"/>
      <c r="B189" s="87">
        <v>90019</v>
      </c>
      <c r="C189" s="94" t="s">
        <v>95</v>
      </c>
      <c r="D189" s="90"/>
      <c r="E189" s="17">
        <f>SUM(E190:E191)</f>
        <v>1308000</v>
      </c>
      <c r="F189" s="17">
        <f>SUM(F190:F191)</f>
        <v>1152363.32</v>
      </c>
      <c r="G189" s="15">
        <f t="shared" si="17"/>
        <v>0.8810117125382263</v>
      </c>
    </row>
    <row r="190" spans="1:7" ht="27" customHeight="1" x14ac:dyDescent="0.25">
      <c r="A190" s="111"/>
      <c r="B190" s="88"/>
      <c r="C190" s="5"/>
      <c r="D190" s="6" t="s">
        <v>6</v>
      </c>
      <c r="E190" s="17">
        <v>192000</v>
      </c>
      <c r="F190" s="17">
        <v>151855.79999999999</v>
      </c>
      <c r="G190" s="15">
        <f t="shared" si="17"/>
        <v>0.7909156249999999</v>
      </c>
    </row>
    <row r="191" spans="1:7" ht="27.75" customHeight="1" x14ac:dyDescent="0.25">
      <c r="A191" s="111"/>
      <c r="B191" s="88"/>
      <c r="C191" s="5"/>
      <c r="D191" s="6" t="s">
        <v>7</v>
      </c>
      <c r="E191" s="17">
        <v>1116000</v>
      </c>
      <c r="F191" s="17">
        <v>1000507.52</v>
      </c>
      <c r="G191" s="15">
        <f t="shared" si="17"/>
        <v>0.89651211469534053</v>
      </c>
    </row>
    <row r="192" spans="1:7" ht="42" hidden="1" customHeight="1" x14ac:dyDescent="0.25">
      <c r="A192" s="111"/>
      <c r="B192" s="87">
        <v>90020</v>
      </c>
      <c r="C192" s="89" t="s">
        <v>59</v>
      </c>
      <c r="D192" s="90"/>
      <c r="E192" s="17">
        <v>0</v>
      </c>
      <c r="F192" s="17">
        <v>0</v>
      </c>
      <c r="G192" s="15">
        <v>0</v>
      </c>
    </row>
    <row r="193" spans="1:7" ht="17.25" hidden="1" customHeight="1" x14ac:dyDescent="0.25">
      <c r="A193" s="111"/>
      <c r="B193" s="88"/>
      <c r="C193" s="5"/>
      <c r="D193" s="6" t="s">
        <v>6</v>
      </c>
      <c r="E193" s="17">
        <v>0</v>
      </c>
      <c r="F193" s="17">
        <v>0</v>
      </c>
      <c r="G193" s="15" t="e">
        <f t="shared" si="17"/>
        <v>#DIV/0!</v>
      </c>
    </row>
    <row r="194" spans="1:7" ht="32.25" customHeight="1" x14ac:dyDescent="0.25">
      <c r="A194" s="111"/>
      <c r="B194" s="87">
        <v>90095</v>
      </c>
      <c r="C194" s="142" t="s">
        <v>24</v>
      </c>
      <c r="D194" s="101"/>
      <c r="E194" s="17">
        <f>SUM(E195:E196)</f>
        <v>139000</v>
      </c>
      <c r="F194" s="17">
        <f>SUM(F195:F196)</f>
        <v>103382.47</v>
      </c>
      <c r="G194" s="15">
        <f t="shared" si="17"/>
        <v>0.7437587769784173</v>
      </c>
    </row>
    <row r="195" spans="1:7" ht="27.75" customHeight="1" x14ac:dyDescent="0.25">
      <c r="A195" s="111"/>
      <c r="B195" s="88"/>
      <c r="C195" s="5"/>
      <c r="D195" s="6" t="s">
        <v>8</v>
      </c>
      <c r="E195" s="17">
        <v>139000</v>
      </c>
      <c r="F195" s="17">
        <v>103382.47</v>
      </c>
      <c r="G195" s="15">
        <f t="shared" si="17"/>
        <v>0.7437587769784173</v>
      </c>
    </row>
    <row r="196" spans="1:7" ht="23.25" hidden="1" customHeight="1" x14ac:dyDescent="0.25">
      <c r="A196" s="111"/>
      <c r="B196" s="88"/>
      <c r="C196" s="5"/>
      <c r="D196" s="6" t="s">
        <v>7</v>
      </c>
      <c r="E196" s="17">
        <v>0</v>
      </c>
      <c r="F196" s="17">
        <v>0</v>
      </c>
      <c r="G196" s="15" t="e">
        <f t="shared" si="17"/>
        <v>#DIV/0!</v>
      </c>
    </row>
    <row r="197" spans="1:7" ht="40.5" customHeight="1" x14ac:dyDescent="0.25">
      <c r="A197" s="111">
        <v>921</v>
      </c>
      <c r="B197" s="12"/>
      <c r="C197" s="95" t="s">
        <v>60</v>
      </c>
      <c r="D197" s="96"/>
      <c r="E197" s="16">
        <f>E198+E200+E203+E206+E208</f>
        <v>1957121</v>
      </c>
      <c r="F197" s="16">
        <f>F198+F200+F203+F206+F208</f>
        <v>1848497.6300000001</v>
      </c>
      <c r="G197" s="14">
        <f t="shared" si="17"/>
        <v>0.94449838819367848</v>
      </c>
    </row>
    <row r="198" spans="1:7" ht="27.75" hidden="1" customHeight="1" x14ac:dyDescent="0.25">
      <c r="A198" s="111"/>
      <c r="B198" s="87">
        <v>92105</v>
      </c>
      <c r="C198" s="94" t="s">
        <v>64</v>
      </c>
      <c r="D198" s="114"/>
      <c r="E198" s="17">
        <f>E199</f>
        <v>0</v>
      </c>
      <c r="F198" s="17">
        <f>F199</f>
        <v>0</v>
      </c>
      <c r="G198" s="15" t="e">
        <f t="shared" si="17"/>
        <v>#DIV/0!</v>
      </c>
    </row>
    <row r="199" spans="1:7" ht="18" hidden="1" customHeight="1" x14ac:dyDescent="0.25">
      <c r="A199" s="111"/>
      <c r="B199" s="87"/>
      <c r="C199" s="5"/>
      <c r="D199" s="29" t="s">
        <v>6</v>
      </c>
      <c r="E199" s="20">
        <v>0</v>
      </c>
      <c r="F199" s="17">
        <v>0</v>
      </c>
      <c r="G199" s="15" t="e">
        <f t="shared" si="17"/>
        <v>#DIV/0!</v>
      </c>
    </row>
    <row r="200" spans="1:7" ht="32.25" customHeight="1" x14ac:dyDescent="0.25">
      <c r="A200" s="111"/>
      <c r="B200" s="87">
        <v>92109</v>
      </c>
      <c r="C200" s="140" t="s">
        <v>64</v>
      </c>
      <c r="D200" s="101"/>
      <c r="E200" s="17">
        <f>E201+E202</f>
        <v>1200000</v>
      </c>
      <c r="F200" s="17">
        <f>F201+F202</f>
        <v>1156154.05</v>
      </c>
      <c r="G200" s="15">
        <f t="shared" si="17"/>
        <v>0.96346170833333333</v>
      </c>
    </row>
    <row r="201" spans="1:7" ht="24" customHeight="1" x14ac:dyDescent="0.25">
      <c r="A201" s="111"/>
      <c r="B201" s="87"/>
      <c r="C201" s="84"/>
      <c r="D201" s="85" t="s">
        <v>6</v>
      </c>
      <c r="E201" s="20">
        <v>1063000</v>
      </c>
      <c r="F201" s="17">
        <v>1063000</v>
      </c>
      <c r="G201" s="15">
        <f t="shared" ref="G201" si="18">F201/E201</f>
        <v>1</v>
      </c>
    </row>
    <row r="202" spans="1:7" ht="20.25" customHeight="1" x14ac:dyDescent="0.25">
      <c r="A202" s="111"/>
      <c r="B202" s="87"/>
      <c r="C202" s="5"/>
      <c r="D202" s="85" t="s">
        <v>7</v>
      </c>
      <c r="E202" s="20">
        <v>137000</v>
      </c>
      <c r="F202" s="17">
        <v>93154.05</v>
      </c>
      <c r="G202" s="15">
        <f t="shared" si="17"/>
        <v>0.6799565693430657</v>
      </c>
    </row>
    <row r="203" spans="1:7" ht="30" customHeight="1" x14ac:dyDescent="0.25">
      <c r="A203" s="111"/>
      <c r="B203" s="87">
        <v>92116</v>
      </c>
      <c r="C203" s="140" t="s">
        <v>61</v>
      </c>
      <c r="D203" s="144"/>
      <c r="E203" s="17">
        <f>E204</f>
        <v>558000</v>
      </c>
      <c r="F203" s="17">
        <f>F204</f>
        <v>557948</v>
      </c>
      <c r="G203" s="15">
        <f t="shared" si="17"/>
        <v>0.99990681003584225</v>
      </c>
    </row>
    <row r="204" spans="1:7" ht="27" customHeight="1" x14ac:dyDescent="0.25">
      <c r="A204" s="111"/>
      <c r="B204" s="87"/>
      <c r="C204" s="5"/>
      <c r="D204" s="6" t="s">
        <v>8</v>
      </c>
      <c r="E204" s="20">
        <v>558000</v>
      </c>
      <c r="F204" s="17">
        <v>557948</v>
      </c>
      <c r="G204" s="15">
        <f t="shared" si="17"/>
        <v>0.99990681003584225</v>
      </c>
    </row>
    <row r="205" spans="1:7" ht="17.25" hidden="1" customHeight="1" x14ac:dyDescent="0.25">
      <c r="A205" s="111"/>
      <c r="B205" s="87"/>
      <c r="C205" s="5"/>
      <c r="D205" s="6" t="s">
        <v>7</v>
      </c>
      <c r="E205" s="20">
        <v>0</v>
      </c>
      <c r="F205" s="17">
        <v>0</v>
      </c>
      <c r="G205" s="15">
        <v>0</v>
      </c>
    </row>
    <row r="206" spans="1:7" ht="29.25" customHeight="1" x14ac:dyDescent="0.25">
      <c r="A206" s="111"/>
      <c r="B206" s="87">
        <v>92120</v>
      </c>
      <c r="C206" s="140" t="s">
        <v>127</v>
      </c>
      <c r="D206" s="101"/>
      <c r="E206" s="17">
        <f>E207</f>
        <v>107500</v>
      </c>
      <c r="F206" s="17">
        <f>F207</f>
        <v>100000</v>
      </c>
      <c r="G206" s="15">
        <f t="shared" si="17"/>
        <v>0.93023255813953487</v>
      </c>
    </row>
    <row r="207" spans="1:7" ht="24.75" customHeight="1" x14ac:dyDescent="0.25">
      <c r="A207" s="111"/>
      <c r="B207" s="87"/>
      <c r="C207" s="51"/>
      <c r="D207" s="52" t="s">
        <v>6</v>
      </c>
      <c r="E207" s="20">
        <v>107500</v>
      </c>
      <c r="F207" s="17">
        <v>100000</v>
      </c>
      <c r="G207" s="15">
        <f t="shared" si="17"/>
        <v>0.93023255813953487</v>
      </c>
    </row>
    <row r="208" spans="1:7" ht="28.5" customHeight="1" x14ac:dyDescent="0.25">
      <c r="A208" s="111"/>
      <c r="B208" s="87">
        <v>92195</v>
      </c>
      <c r="C208" s="140" t="s">
        <v>24</v>
      </c>
      <c r="D208" s="101"/>
      <c r="E208" s="17">
        <f>E209</f>
        <v>91621</v>
      </c>
      <c r="F208" s="17">
        <f>F209</f>
        <v>34395.58</v>
      </c>
      <c r="G208" s="15">
        <f t="shared" si="17"/>
        <v>0.37541153229063207</v>
      </c>
    </row>
    <row r="209" spans="1:17" ht="20.25" customHeight="1" x14ac:dyDescent="0.25">
      <c r="A209" s="111"/>
      <c r="B209" s="87"/>
      <c r="C209" s="5"/>
      <c r="D209" s="6" t="s">
        <v>6</v>
      </c>
      <c r="E209" s="20">
        <v>91621</v>
      </c>
      <c r="F209" s="17">
        <v>34395.58</v>
      </c>
      <c r="G209" s="15">
        <f t="shared" si="17"/>
        <v>0.37541153229063207</v>
      </c>
    </row>
    <row r="210" spans="1:17" ht="32.25" customHeight="1" x14ac:dyDescent="0.25">
      <c r="A210" s="111">
        <v>926</v>
      </c>
      <c r="B210" s="12"/>
      <c r="C210" s="99" t="s">
        <v>62</v>
      </c>
      <c r="D210" s="96"/>
      <c r="E210" s="16">
        <f>E211+E214</f>
        <v>964022</v>
      </c>
      <c r="F210" s="16">
        <f>F211+F214</f>
        <v>801781.99</v>
      </c>
      <c r="G210" s="14">
        <f t="shared" si="17"/>
        <v>0.8317050751953794</v>
      </c>
    </row>
    <row r="211" spans="1:17" ht="28.5" customHeight="1" x14ac:dyDescent="0.25">
      <c r="A211" s="111"/>
      <c r="B211" s="87">
        <v>92605</v>
      </c>
      <c r="C211" s="140" t="s">
        <v>63</v>
      </c>
      <c r="D211" s="145"/>
      <c r="E211" s="17">
        <f>SUM(E212:E213)</f>
        <v>399184</v>
      </c>
      <c r="F211" s="17">
        <f>SUM(F212:F213)</f>
        <v>264700.04000000004</v>
      </c>
      <c r="G211" s="15">
        <f t="shared" si="17"/>
        <v>0.66310282977273649</v>
      </c>
    </row>
    <row r="212" spans="1:17" ht="29.25" customHeight="1" x14ac:dyDescent="0.25">
      <c r="A212" s="111"/>
      <c r="B212" s="87"/>
      <c r="C212" s="78"/>
      <c r="D212" s="81" t="s">
        <v>6</v>
      </c>
      <c r="E212" s="20">
        <v>358216</v>
      </c>
      <c r="F212" s="17">
        <v>224047.04</v>
      </c>
      <c r="G212" s="15">
        <f t="shared" ref="G212" si="19">F212/E212</f>
        <v>0.62545235277039557</v>
      </c>
    </row>
    <row r="213" spans="1:17" ht="24" customHeight="1" x14ac:dyDescent="0.25">
      <c r="A213" s="111"/>
      <c r="B213" s="87"/>
      <c r="C213" s="5"/>
      <c r="D213" s="34" t="s">
        <v>7</v>
      </c>
      <c r="E213" s="20">
        <v>40968</v>
      </c>
      <c r="F213" s="17">
        <v>40653</v>
      </c>
      <c r="G213" s="15">
        <f t="shared" si="17"/>
        <v>0.99231107205623903</v>
      </c>
    </row>
    <row r="214" spans="1:17" ht="21.75" customHeight="1" x14ac:dyDescent="0.25">
      <c r="A214" s="111"/>
      <c r="B214" s="87">
        <v>92695</v>
      </c>
      <c r="C214" s="140" t="s">
        <v>9</v>
      </c>
      <c r="D214" s="144"/>
      <c r="E214" s="17">
        <f>E217+E216</f>
        <v>564838</v>
      </c>
      <c r="F214" s="17">
        <f>F217+F216</f>
        <v>537081.94999999995</v>
      </c>
      <c r="G214" s="15">
        <f t="shared" si="17"/>
        <v>0.95086015813383651</v>
      </c>
    </row>
    <row r="215" spans="1:17" ht="17.25" hidden="1" customHeight="1" x14ac:dyDescent="0.25">
      <c r="A215" s="111"/>
      <c r="B215" s="87"/>
      <c r="C215" s="5"/>
      <c r="D215" s="34" t="s">
        <v>6</v>
      </c>
      <c r="E215" s="20"/>
      <c r="F215" s="17"/>
      <c r="G215" s="15" t="e">
        <f t="shared" si="17"/>
        <v>#DIV/0!</v>
      </c>
    </row>
    <row r="216" spans="1:17" ht="24" customHeight="1" x14ac:dyDescent="0.25">
      <c r="A216" s="111"/>
      <c r="B216" s="87"/>
      <c r="C216" s="5"/>
      <c r="D216" s="34" t="s">
        <v>6</v>
      </c>
      <c r="E216" s="20">
        <v>186064</v>
      </c>
      <c r="F216" s="17">
        <v>168843.96</v>
      </c>
      <c r="G216" s="15">
        <f t="shared" ref="G216" si="20">F216/E216</f>
        <v>0.90745098460744689</v>
      </c>
    </row>
    <row r="217" spans="1:17" ht="24.75" customHeight="1" x14ac:dyDescent="0.25">
      <c r="A217" s="111"/>
      <c r="B217" s="87"/>
      <c r="C217" s="5"/>
      <c r="D217" s="34" t="s">
        <v>7</v>
      </c>
      <c r="E217" s="20">
        <v>378774</v>
      </c>
      <c r="F217" s="17">
        <v>368237.99</v>
      </c>
      <c r="G217" s="15">
        <f t="shared" si="17"/>
        <v>0.97218391441862428</v>
      </c>
    </row>
    <row r="218" spans="1:17" x14ac:dyDescent="0.25">
      <c r="A218" s="10"/>
      <c r="B218" s="11"/>
      <c r="C218" s="11"/>
      <c r="D218" s="11"/>
      <c r="E218" s="11"/>
      <c r="F218" s="28"/>
      <c r="G218" s="11"/>
    </row>
    <row r="219" spans="1:17" x14ac:dyDescent="0.25">
      <c r="A219" s="10"/>
      <c r="B219" s="11"/>
      <c r="C219" s="11"/>
      <c r="D219" s="11"/>
      <c r="E219" s="11"/>
      <c r="F219" s="28"/>
      <c r="G219" s="11"/>
    </row>
    <row r="220" spans="1:17" x14ac:dyDescent="0.25">
      <c r="A220" s="38"/>
      <c r="B220" s="39"/>
      <c r="C220" s="39"/>
      <c r="D220" s="39"/>
      <c r="E220" s="39"/>
      <c r="F220" s="40"/>
      <c r="G220" s="39"/>
      <c r="H220" s="42"/>
      <c r="I220" s="42"/>
      <c r="J220" s="42"/>
      <c r="K220" s="42"/>
      <c r="L220" s="42"/>
      <c r="M220" s="42"/>
      <c r="N220" s="42"/>
      <c r="O220" s="42"/>
      <c r="P220" s="42"/>
      <c r="Q220" s="42"/>
    </row>
    <row r="221" spans="1:17" x14ac:dyDescent="0.25">
      <c r="A221" s="41"/>
      <c r="B221" s="42"/>
      <c r="C221" s="42"/>
      <c r="D221" s="42"/>
      <c r="E221" s="26"/>
      <c r="F221" s="43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</row>
    <row r="222" spans="1:17" x14ac:dyDescent="0.25">
      <c r="A222" s="41"/>
      <c r="B222" s="42"/>
      <c r="C222" s="42"/>
      <c r="D222" s="42"/>
      <c r="E222" s="43"/>
      <c r="F222" s="43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 spans="1:17" x14ac:dyDescent="0.25">
      <c r="A223" s="41"/>
      <c r="B223" s="42"/>
      <c r="C223" s="42"/>
      <c r="D223" s="42"/>
      <c r="E223" s="42"/>
      <c r="F223" s="43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</row>
    <row r="224" spans="1:17" x14ac:dyDescent="0.25">
      <c r="A224" s="41"/>
      <c r="B224" s="42"/>
      <c r="C224" s="42"/>
      <c r="D224" s="42"/>
      <c r="E224" s="42"/>
      <c r="F224" s="43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</row>
    <row r="225" spans="1:17" x14ac:dyDescent="0.25">
      <c r="A225" s="41"/>
      <c r="B225" s="42"/>
      <c r="C225" s="42"/>
      <c r="D225" s="42"/>
      <c r="E225" s="42"/>
      <c r="F225" s="43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1:17" x14ac:dyDescent="0.25">
      <c r="A226" s="41"/>
      <c r="B226" s="42"/>
      <c r="C226" s="42"/>
      <c r="D226" s="42"/>
      <c r="E226" s="42"/>
      <c r="F226" s="43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</row>
    <row r="227" spans="1:17" x14ac:dyDescent="0.25">
      <c r="A227" s="41"/>
      <c r="B227" s="42"/>
      <c r="C227" s="42"/>
      <c r="D227" s="42"/>
      <c r="E227" s="42"/>
      <c r="F227" s="43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</row>
    <row r="228" spans="1:17" x14ac:dyDescent="0.25">
      <c r="A228" s="41"/>
      <c r="B228" s="42"/>
      <c r="C228" s="42"/>
      <c r="D228" s="42"/>
      <c r="E228" s="42"/>
      <c r="F228" s="43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1:17" x14ac:dyDescent="0.25">
      <c r="A229" s="41"/>
      <c r="B229" s="42"/>
      <c r="C229" s="42"/>
      <c r="D229" s="42"/>
      <c r="E229" s="42"/>
      <c r="F229" s="43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</row>
    <row r="230" spans="1:17" x14ac:dyDescent="0.25">
      <c r="A230" s="41"/>
      <c r="B230" s="42"/>
      <c r="C230" s="42"/>
      <c r="D230" s="42"/>
      <c r="E230" s="42"/>
      <c r="F230" s="43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</row>
    <row r="231" spans="1:17" x14ac:dyDescent="0.25">
      <c r="A231" s="41"/>
      <c r="B231" s="42"/>
      <c r="C231" s="42"/>
      <c r="D231" s="42"/>
      <c r="E231" s="42"/>
      <c r="F231" s="43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</row>
    <row r="232" spans="1:17" x14ac:dyDescent="0.25">
      <c r="A232" s="41"/>
      <c r="B232" s="42"/>
      <c r="C232" s="42"/>
      <c r="D232" s="42"/>
      <c r="E232" s="42"/>
      <c r="F232" s="43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</row>
    <row r="233" spans="1:17" x14ac:dyDescent="0.25">
      <c r="A233" s="41"/>
      <c r="B233" s="42"/>
      <c r="C233" s="42"/>
      <c r="D233" s="42"/>
      <c r="E233" s="42"/>
      <c r="F233" s="43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</row>
    <row r="234" spans="1:17" x14ac:dyDescent="0.25">
      <c r="A234" s="41"/>
      <c r="B234" s="42"/>
      <c r="C234" s="42"/>
      <c r="D234" s="42"/>
      <c r="E234" s="42"/>
      <c r="F234" s="43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1:17" x14ac:dyDescent="0.25">
      <c r="A235" s="41"/>
      <c r="B235" s="42"/>
      <c r="C235" s="42"/>
      <c r="D235" s="42"/>
      <c r="E235" s="42"/>
      <c r="F235" s="43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 spans="1:17" x14ac:dyDescent="0.25">
      <c r="A236" s="41"/>
      <c r="B236" s="42"/>
      <c r="C236" s="42"/>
      <c r="D236" s="42"/>
      <c r="E236" s="42"/>
      <c r="F236" s="43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1:17" x14ac:dyDescent="0.25">
      <c r="A237" s="41"/>
      <c r="B237" s="42"/>
      <c r="C237" s="42"/>
      <c r="D237" s="42"/>
      <c r="E237" s="42"/>
      <c r="F237" s="43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 spans="1:17" x14ac:dyDescent="0.25">
      <c r="A238" s="41"/>
      <c r="B238" s="42"/>
      <c r="C238" s="42"/>
      <c r="D238" s="42"/>
      <c r="E238" s="42"/>
      <c r="F238" s="43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</row>
    <row r="239" spans="1:17" x14ac:dyDescent="0.25">
      <c r="A239" s="41"/>
      <c r="B239" s="42"/>
      <c r="C239" s="42"/>
      <c r="D239" s="42"/>
      <c r="E239" s="42"/>
      <c r="F239" s="43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</row>
    <row r="240" spans="1:17" x14ac:dyDescent="0.25">
      <c r="A240" s="41"/>
      <c r="B240" s="42"/>
      <c r="C240" s="42"/>
      <c r="D240" s="42"/>
      <c r="E240" s="42"/>
      <c r="F240" s="43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</row>
    <row r="241" spans="1:17" x14ac:dyDescent="0.25">
      <c r="A241" s="41"/>
      <c r="B241" s="42"/>
      <c r="C241" s="42"/>
      <c r="D241" s="42"/>
      <c r="E241" s="42"/>
      <c r="F241" s="43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</row>
    <row r="242" spans="1:17" x14ac:dyDescent="0.25">
      <c r="A242" s="41"/>
      <c r="B242" s="42"/>
      <c r="C242" s="42"/>
      <c r="D242" s="42"/>
      <c r="E242" s="42"/>
      <c r="F242" s="43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 spans="1:17" x14ac:dyDescent="0.25">
      <c r="A243" s="41"/>
      <c r="B243" s="42"/>
      <c r="C243" s="42"/>
      <c r="D243" s="42"/>
      <c r="E243" s="42"/>
      <c r="F243" s="43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</row>
    <row r="244" spans="1:17" x14ac:dyDescent="0.25">
      <c r="A244" s="41"/>
      <c r="B244" s="42"/>
      <c r="C244" s="42"/>
      <c r="D244" s="42"/>
      <c r="E244" s="42"/>
      <c r="F244" s="43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 spans="1:17" x14ac:dyDescent="0.25">
      <c r="A245" s="41"/>
      <c r="B245" s="42"/>
      <c r="C245" s="42"/>
      <c r="D245" s="42"/>
      <c r="E245" s="42"/>
      <c r="F245" s="43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 spans="1:17" x14ac:dyDescent="0.25">
      <c r="A246" s="41"/>
      <c r="B246" s="42"/>
      <c r="C246" s="42"/>
      <c r="D246" s="42"/>
      <c r="E246" s="42"/>
      <c r="F246" s="43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1:17" x14ac:dyDescent="0.25">
      <c r="A247" s="41"/>
      <c r="B247" s="42"/>
      <c r="C247" s="42"/>
      <c r="D247" s="42"/>
      <c r="E247" s="42"/>
      <c r="F247" s="43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1:17" x14ac:dyDescent="0.25">
      <c r="A248" s="41"/>
      <c r="B248" s="42"/>
      <c r="C248" s="42"/>
      <c r="D248" s="42"/>
      <c r="E248" s="42"/>
      <c r="F248" s="43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 spans="1:17" x14ac:dyDescent="0.25">
      <c r="A249" s="41"/>
      <c r="B249" s="42"/>
      <c r="C249" s="42"/>
      <c r="D249" s="42"/>
      <c r="E249" s="42"/>
      <c r="F249" s="43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 spans="1:17" x14ac:dyDescent="0.25">
      <c r="A250" s="41"/>
      <c r="B250" s="42"/>
      <c r="C250" s="42"/>
      <c r="D250" s="42"/>
      <c r="E250" s="42"/>
      <c r="F250" s="43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1:17" x14ac:dyDescent="0.25">
      <c r="A251" s="41"/>
      <c r="B251" s="42"/>
      <c r="C251" s="42"/>
      <c r="D251" s="42"/>
      <c r="E251" s="42"/>
      <c r="F251" s="43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 spans="1:17" x14ac:dyDescent="0.25">
      <c r="A252" s="41"/>
      <c r="B252" s="42"/>
      <c r="C252" s="42"/>
      <c r="D252" s="42"/>
      <c r="E252" s="42"/>
      <c r="F252" s="43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 spans="1:17" x14ac:dyDescent="0.25">
      <c r="A253" s="41"/>
      <c r="B253" s="42"/>
      <c r="C253" s="42"/>
      <c r="D253" s="42"/>
      <c r="E253" s="42"/>
      <c r="F253" s="43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</row>
    <row r="254" spans="1:17" x14ac:dyDescent="0.25">
      <c r="A254" s="41"/>
      <c r="B254" s="42"/>
      <c r="C254" s="42"/>
      <c r="D254" s="42"/>
      <c r="E254" s="42"/>
      <c r="F254" s="43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1:17" x14ac:dyDescent="0.25">
      <c r="A255" s="41"/>
      <c r="B255" s="42"/>
      <c r="C255" s="42"/>
      <c r="D255" s="42"/>
      <c r="E255" s="42"/>
      <c r="F255" s="43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1:17" x14ac:dyDescent="0.25">
      <c r="A256" s="41"/>
      <c r="B256" s="42"/>
      <c r="C256" s="42"/>
      <c r="D256" s="42"/>
      <c r="E256" s="42"/>
      <c r="F256" s="43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 spans="1:17" x14ac:dyDescent="0.25">
      <c r="A257" s="41"/>
      <c r="B257" s="42"/>
      <c r="C257" s="42"/>
      <c r="D257" s="42"/>
      <c r="E257" s="42"/>
      <c r="F257" s="43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 spans="1:17" x14ac:dyDescent="0.25">
      <c r="A258" s="41"/>
      <c r="B258" s="42"/>
      <c r="C258" s="42"/>
      <c r="D258" s="42"/>
      <c r="E258" s="42"/>
      <c r="F258" s="43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1:17" x14ac:dyDescent="0.25">
      <c r="A259" s="41"/>
      <c r="B259" s="42"/>
      <c r="C259" s="42"/>
      <c r="D259" s="42"/>
      <c r="E259" s="42"/>
      <c r="F259" s="43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1:17" x14ac:dyDescent="0.25">
      <c r="A260" s="41"/>
      <c r="B260" s="42"/>
      <c r="C260" s="42"/>
      <c r="D260" s="42"/>
      <c r="E260" s="42"/>
      <c r="F260" s="43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 spans="1:17" x14ac:dyDescent="0.25">
      <c r="A261" s="41"/>
      <c r="B261" s="42"/>
      <c r="C261" s="42"/>
      <c r="D261" s="42"/>
      <c r="E261" s="42"/>
      <c r="F261" s="43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  <row r="262" spans="1:17" x14ac:dyDescent="0.25">
      <c r="A262" s="41"/>
      <c r="B262" s="42"/>
      <c r="C262" s="42"/>
      <c r="D262" s="42"/>
      <c r="E262" s="42"/>
      <c r="F262" s="43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</row>
    <row r="263" spans="1:17" x14ac:dyDescent="0.25">
      <c r="A263" s="41"/>
      <c r="B263" s="42"/>
      <c r="C263" s="42"/>
      <c r="D263" s="42"/>
      <c r="E263" s="42"/>
      <c r="F263" s="43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</row>
    <row r="264" spans="1:17" x14ac:dyDescent="0.25">
      <c r="A264" s="41"/>
      <c r="B264" s="42"/>
      <c r="C264" s="42"/>
      <c r="D264" s="42"/>
      <c r="E264" s="42"/>
      <c r="F264" s="43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</row>
    <row r="265" spans="1:17" x14ac:dyDescent="0.25">
      <c r="A265" s="41"/>
      <c r="B265" s="42"/>
      <c r="C265" s="42"/>
      <c r="D265" s="42"/>
      <c r="E265" s="42"/>
      <c r="F265" s="43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</row>
    <row r="266" spans="1:17" x14ac:dyDescent="0.25">
      <c r="A266" s="41"/>
      <c r="B266" s="42"/>
      <c r="C266" s="42"/>
      <c r="D266" s="42"/>
      <c r="E266" s="42"/>
      <c r="F266" s="43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1:17" x14ac:dyDescent="0.25">
      <c r="A267" s="41"/>
      <c r="B267" s="42"/>
      <c r="C267" s="42"/>
      <c r="D267" s="42"/>
      <c r="E267" s="42"/>
      <c r="F267" s="43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</row>
    <row r="268" spans="1:17" x14ac:dyDescent="0.25">
      <c r="A268" s="41"/>
      <c r="B268" s="42"/>
      <c r="C268" s="42"/>
      <c r="D268" s="42"/>
      <c r="E268" s="42"/>
      <c r="F268" s="43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 spans="1:17" x14ac:dyDescent="0.25">
      <c r="A269" s="41"/>
      <c r="B269" s="42"/>
      <c r="C269" s="42"/>
      <c r="D269" s="42"/>
      <c r="E269" s="42"/>
      <c r="F269" s="43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</row>
    <row r="270" spans="1:17" x14ac:dyDescent="0.25">
      <c r="A270" s="41"/>
      <c r="B270" s="42"/>
      <c r="C270" s="42"/>
      <c r="D270" s="42"/>
      <c r="E270" s="42"/>
      <c r="F270" s="43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 spans="1:17" x14ac:dyDescent="0.25">
      <c r="A271" s="41"/>
      <c r="B271" s="42"/>
      <c r="C271" s="42"/>
      <c r="D271" s="42"/>
      <c r="E271" s="42"/>
      <c r="F271" s="43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</row>
    <row r="272" spans="1:17" x14ac:dyDescent="0.25">
      <c r="A272" s="41"/>
      <c r="B272" s="42"/>
      <c r="C272" s="42"/>
      <c r="D272" s="42"/>
      <c r="E272" s="42"/>
      <c r="F272" s="43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</row>
    <row r="273" spans="1:17" x14ac:dyDescent="0.25">
      <c r="A273" s="41"/>
      <c r="B273" s="42"/>
      <c r="C273" s="42"/>
      <c r="D273" s="42"/>
      <c r="E273" s="42"/>
      <c r="F273" s="43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</row>
    <row r="274" spans="1:17" x14ac:dyDescent="0.25">
      <c r="A274" s="41"/>
      <c r="B274" s="42"/>
      <c r="C274" s="42"/>
      <c r="D274" s="42"/>
      <c r="E274" s="42"/>
      <c r="F274" s="43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</row>
    <row r="275" spans="1:17" x14ac:dyDescent="0.25">
      <c r="A275" s="41"/>
      <c r="B275" s="42"/>
      <c r="C275" s="42"/>
      <c r="D275" s="42"/>
      <c r="E275" s="42"/>
      <c r="F275" s="43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1:17" x14ac:dyDescent="0.25">
      <c r="A276" s="41"/>
      <c r="B276" s="42"/>
      <c r="C276" s="42"/>
      <c r="D276" s="42"/>
      <c r="E276" s="42"/>
      <c r="F276" s="43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1:17" x14ac:dyDescent="0.25">
      <c r="A277" s="41"/>
      <c r="B277" s="42"/>
      <c r="C277" s="42"/>
      <c r="D277" s="42"/>
      <c r="E277" s="42"/>
      <c r="F277" s="43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</row>
    <row r="278" spans="1:17" x14ac:dyDescent="0.25">
      <c r="A278" s="41"/>
      <c r="B278" s="42"/>
      <c r="C278" s="42"/>
      <c r="D278" s="42"/>
      <c r="E278" s="42"/>
      <c r="F278" s="43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  <row r="279" spans="1:17" x14ac:dyDescent="0.25">
      <c r="A279" s="41"/>
      <c r="B279" s="42"/>
      <c r="C279" s="42"/>
      <c r="D279" s="42"/>
      <c r="E279" s="42"/>
      <c r="F279" s="43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</row>
    <row r="280" spans="1:17" x14ac:dyDescent="0.25">
      <c r="A280" s="41"/>
      <c r="B280" s="42"/>
      <c r="C280" s="42"/>
      <c r="D280" s="42"/>
      <c r="E280" s="42"/>
      <c r="F280" s="43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</row>
    <row r="281" spans="1:17" x14ac:dyDescent="0.25">
      <c r="A281" s="41"/>
      <c r="B281" s="42"/>
      <c r="C281" s="42"/>
      <c r="D281" s="42"/>
      <c r="E281" s="42"/>
      <c r="F281" s="43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</row>
    <row r="282" spans="1:17" x14ac:dyDescent="0.25">
      <c r="A282" s="41"/>
      <c r="B282" s="42"/>
      <c r="C282" s="42"/>
      <c r="D282" s="42"/>
      <c r="E282" s="42"/>
      <c r="F282" s="43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 spans="1:17" x14ac:dyDescent="0.25">
      <c r="A283" s="41"/>
      <c r="B283" s="42"/>
      <c r="C283" s="42"/>
      <c r="D283" s="42"/>
      <c r="E283" s="42"/>
      <c r="F283" s="43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</row>
    <row r="284" spans="1:17" x14ac:dyDescent="0.25">
      <c r="A284" s="41"/>
      <c r="B284" s="42"/>
      <c r="C284" s="42"/>
      <c r="D284" s="42"/>
      <c r="E284" s="42"/>
      <c r="F284" s="43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</row>
    <row r="285" spans="1:17" x14ac:dyDescent="0.25">
      <c r="A285" s="41"/>
      <c r="B285" s="42"/>
      <c r="C285" s="42"/>
      <c r="D285" s="42"/>
      <c r="E285" s="42"/>
      <c r="F285" s="43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</row>
    <row r="286" spans="1:17" x14ac:dyDescent="0.25">
      <c r="A286" s="41"/>
      <c r="B286" s="42"/>
      <c r="C286" s="42"/>
      <c r="D286" s="42"/>
      <c r="E286" s="42"/>
      <c r="F286" s="43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</row>
    <row r="287" spans="1:17" x14ac:dyDescent="0.25">
      <c r="A287" s="41"/>
      <c r="B287" s="42"/>
      <c r="C287" s="42"/>
      <c r="D287" s="42"/>
      <c r="E287" s="42"/>
      <c r="F287" s="43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</row>
    <row r="288" spans="1:17" x14ac:dyDescent="0.25">
      <c r="A288" s="41"/>
      <c r="B288" s="42"/>
      <c r="C288" s="42"/>
      <c r="D288" s="42"/>
      <c r="E288" s="42"/>
      <c r="F288" s="43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 spans="1:17" x14ac:dyDescent="0.25">
      <c r="A289" s="41"/>
      <c r="B289" s="42"/>
      <c r="C289" s="42"/>
      <c r="D289" s="42"/>
      <c r="E289" s="42"/>
      <c r="F289" s="43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 spans="1:17" x14ac:dyDescent="0.25">
      <c r="A290" s="41"/>
      <c r="B290" s="42"/>
      <c r="C290" s="42"/>
      <c r="D290" s="42"/>
      <c r="E290" s="42"/>
      <c r="F290" s="43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 spans="1:17" x14ac:dyDescent="0.25">
      <c r="A291" s="41"/>
      <c r="B291" s="42"/>
      <c r="C291" s="42"/>
      <c r="D291" s="42"/>
      <c r="E291" s="42"/>
      <c r="F291" s="43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 spans="1:17" x14ac:dyDescent="0.25">
      <c r="A292" s="41"/>
      <c r="B292" s="42"/>
      <c r="C292" s="42"/>
      <c r="D292" s="42"/>
      <c r="E292" s="42"/>
      <c r="F292" s="43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 spans="1:17" x14ac:dyDescent="0.25">
      <c r="A293" s="41"/>
      <c r="B293" s="42"/>
      <c r="C293" s="42"/>
      <c r="D293" s="42"/>
      <c r="E293" s="42"/>
      <c r="F293" s="43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 spans="1:17" x14ac:dyDescent="0.25">
      <c r="A294" s="41"/>
      <c r="B294" s="42"/>
      <c r="C294" s="42"/>
      <c r="D294" s="42"/>
      <c r="E294" s="42"/>
      <c r="F294" s="43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 spans="1:17" x14ac:dyDescent="0.25">
      <c r="A295" s="41"/>
      <c r="B295" s="42"/>
      <c r="C295" s="42"/>
      <c r="D295" s="42"/>
      <c r="E295" s="42"/>
      <c r="F295" s="43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 spans="1:17" x14ac:dyDescent="0.25">
      <c r="A296" s="41"/>
      <c r="B296" s="42"/>
      <c r="C296" s="42"/>
      <c r="D296" s="42"/>
      <c r="E296" s="42"/>
      <c r="F296" s="43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 spans="1:17" x14ac:dyDescent="0.25">
      <c r="A297" s="41"/>
      <c r="B297" s="42"/>
      <c r="C297" s="42"/>
      <c r="D297" s="42"/>
      <c r="E297" s="42"/>
      <c r="F297" s="43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 spans="1:17" x14ac:dyDescent="0.25">
      <c r="A298" s="41"/>
      <c r="B298" s="42"/>
      <c r="C298" s="42"/>
      <c r="D298" s="42"/>
      <c r="E298" s="42"/>
      <c r="F298" s="43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 spans="1:17" x14ac:dyDescent="0.25">
      <c r="A299" s="41"/>
      <c r="B299" s="42"/>
      <c r="C299" s="42"/>
      <c r="D299" s="42"/>
      <c r="E299" s="42"/>
      <c r="F299" s="43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 spans="1:17" x14ac:dyDescent="0.25">
      <c r="A300" s="41"/>
      <c r="B300" s="42"/>
      <c r="C300" s="42"/>
      <c r="D300" s="42"/>
      <c r="E300" s="42"/>
      <c r="F300" s="43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 spans="1:17" x14ac:dyDescent="0.25">
      <c r="A301" s="41"/>
      <c r="B301" s="42"/>
      <c r="C301" s="42"/>
      <c r="D301" s="42"/>
      <c r="E301" s="42"/>
      <c r="F301" s="43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 spans="1:17" x14ac:dyDescent="0.25">
      <c r="A302" s="41"/>
      <c r="B302" s="42"/>
      <c r="C302" s="42"/>
      <c r="D302" s="42"/>
      <c r="E302" s="42"/>
      <c r="F302" s="43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 spans="1:17" x14ac:dyDescent="0.25">
      <c r="A303" s="41"/>
      <c r="B303" s="42"/>
      <c r="C303" s="42"/>
      <c r="D303" s="42"/>
      <c r="E303" s="42"/>
      <c r="F303" s="43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 spans="1:17" x14ac:dyDescent="0.25">
      <c r="A304" s="41"/>
      <c r="B304" s="42"/>
      <c r="C304" s="42"/>
      <c r="D304" s="42"/>
      <c r="E304" s="42"/>
      <c r="F304" s="43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1:17" x14ac:dyDescent="0.25">
      <c r="A305" s="41"/>
      <c r="B305" s="42"/>
      <c r="C305" s="42"/>
      <c r="D305" s="42"/>
      <c r="E305" s="42"/>
      <c r="F305" s="43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1:17" x14ac:dyDescent="0.25">
      <c r="A306" s="41"/>
      <c r="B306" s="42"/>
      <c r="C306" s="42"/>
      <c r="D306" s="42"/>
      <c r="E306" s="42"/>
      <c r="F306" s="43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1:17" x14ac:dyDescent="0.25">
      <c r="A307" s="41"/>
      <c r="B307" s="42"/>
      <c r="C307" s="42"/>
      <c r="D307" s="42"/>
      <c r="E307" s="42"/>
      <c r="F307" s="43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1:17" x14ac:dyDescent="0.25">
      <c r="A308" s="41"/>
      <c r="B308" s="42"/>
      <c r="C308" s="42"/>
      <c r="D308" s="42"/>
      <c r="E308" s="42"/>
      <c r="F308" s="43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1:17" x14ac:dyDescent="0.25">
      <c r="A309" s="41"/>
      <c r="B309" s="42"/>
      <c r="C309" s="42"/>
      <c r="D309" s="42"/>
      <c r="E309" s="42"/>
      <c r="F309" s="43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1:17" x14ac:dyDescent="0.25">
      <c r="A310" s="41"/>
      <c r="B310" s="42"/>
      <c r="C310" s="42"/>
      <c r="D310" s="42"/>
      <c r="E310" s="42"/>
      <c r="F310" s="43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1:17" x14ac:dyDescent="0.25">
      <c r="A311" s="41"/>
      <c r="B311" s="42"/>
      <c r="C311" s="42"/>
      <c r="D311" s="42"/>
      <c r="E311" s="42"/>
      <c r="F311" s="43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1:17" x14ac:dyDescent="0.25">
      <c r="A312" s="41"/>
      <c r="B312" s="42"/>
      <c r="C312" s="42"/>
      <c r="D312" s="42"/>
      <c r="E312" s="42"/>
      <c r="F312" s="43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1:17" x14ac:dyDescent="0.25">
      <c r="A313" s="41"/>
      <c r="B313" s="42"/>
      <c r="C313" s="42"/>
      <c r="D313" s="42"/>
      <c r="E313" s="42"/>
      <c r="F313" s="43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1:17" x14ac:dyDescent="0.25">
      <c r="A314" s="41"/>
      <c r="B314" s="42"/>
      <c r="C314" s="42"/>
      <c r="D314" s="42"/>
      <c r="E314" s="42"/>
      <c r="F314" s="43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1:17" x14ac:dyDescent="0.25">
      <c r="A315" s="41"/>
      <c r="B315" s="42"/>
      <c r="C315" s="42"/>
      <c r="D315" s="42"/>
      <c r="E315" s="42"/>
      <c r="F315" s="43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1:17" x14ac:dyDescent="0.25">
      <c r="A316" s="41"/>
      <c r="B316" s="42"/>
      <c r="C316" s="42"/>
      <c r="D316" s="42"/>
      <c r="E316" s="42"/>
      <c r="F316" s="43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1:17" x14ac:dyDescent="0.25">
      <c r="A317" s="41"/>
      <c r="B317" s="42"/>
      <c r="C317" s="42"/>
      <c r="D317" s="42"/>
      <c r="E317" s="42"/>
      <c r="F317" s="43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1:17" x14ac:dyDescent="0.25">
      <c r="A318" s="41"/>
      <c r="B318" s="42"/>
      <c r="C318" s="42"/>
      <c r="D318" s="42"/>
      <c r="E318" s="42"/>
      <c r="F318" s="43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1:17" x14ac:dyDescent="0.25">
      <c r="A319" s="41"/>
      <c r="B319" s="42"/>
      <c r="C319" s="42"/>
      <c r="D319" s="42"/>
      <c r="E319" s="42"/>
      <c r="F319" s="43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1:17" x14ac:dyDescent="0.25">
      <c r="A320" s="41"/>
      <c r="B320" s="42"/>
      <c r="C320" s="42"/>
      <c r="D320" s="42"/>
      <c r="E320" s="42"/>
      <c r="F320" s="43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1:17" x14ac:dyDescent="0.25">
      <c r="A321" s="41"/>
      <c r="B321" s="42"/>
      <c r="C321" s="42"/>
      <c r="D321" s="42"/>
      <c r="E321" s="42"/>
      <c r="F321" s="43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1:17" x14ac:dyDescent="0.25">
      <c r="A322" s="41"/>
      <c r="B322" s="42"/>
      <c r="C322" s="42"/>
      <c r="D322" s="42"/>
      <c r="E322" s="42"/>
      <c r="F322" s="43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 spans="1:17" x14ac:dyDescent="0.25">
      <c r="A323" s="41"/>
      <c r="B323" s="42"/>
      <c r="C323" s="42"/>
      <c r="D323" s="42"/>
      <c r="E323" s="42"/>
      <c r="F323" s="43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 spans="1:17" x14ac:dyDescent="0.25">
      <c r="A324" s="41"/>
      <c r="B324" s="42"/>
      <c r="C324" s="42"/>
      <c r="D324" s="42"/>
      <c r="E324" s="42"/>
      <c r="F324" s="43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 spans="1:17" x14ac:dyDescent="0.25">
      <c r="A325" s="41"/>
      <c r="B325" s="42"/>
      <c r="C325" s="42"/>
      <c r="D325" s="42"/>
      <c r="E325" s="42"/>
      <c r="F325" s="43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 spans="1:17" x14ac:dyDescent="0.25">
      <c r="A326" s="41"/>
      <c r="B326" s="42"/>
      <c r="C326" s="42"/>
      <c r="D326" s="42"/>
      <c r="E326" s="42"/>
      <c r="F326" s="43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  <row r="327" spans="1:17" x14ac:dyDescent="0.25">
      <c r="A327" s="41"/>
      <c r="B327" s="42"/>
      <c r="C327" s="42"/>
      <c r="D327" s="42"/>
      <c r="E327" s="42"/>
      <c r="F327" s="43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</row>
    <row r="328" spans="1:17" x14ac:dyDescent="0.25">
      <c r="A328" s="41"/>
      <c r="B328" s="42"/>
      <c r="C328" s="42"/>
      <c r="D328" s="42"/>
      <c r="E328" s="42"/>
      <c r="F328" s="43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1:17" x14ac:dyDescent="0.25">
      <c r="A329" s="41"/>
      <c r="B329" s="42"/>
      <c r="C329" s="42"/>
      <c r="D329" s="42"/>
      <c r="E329" s="42"/>
      <c r="F329" s="43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1:17" x14ac:dyDescent="0.25">
      <c r="A330" s="41"/>
      <c r="B330" s="42"/>
      <c r="C330" s="42"/>
      <c r="D330" s="42"/>
      <c r="E330" s="42"/>
      <c r="F330" s="43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</row>
    <row r="331" spans="1:17" x14ac:dyDescent="0.25">
      <c r="A331" s="41"/>
      <c r="B331" s="42"/>
      <c r="C331" s="42"/>
      <c r="D331" s="42"/>
      <c r="E331" s="42"/>
      <c r="F331" s="43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</row>
    <row r="332" spans="1:17" x14ac:dyDescent="0.25">
      <c r="A332" s="41"/>
      <c r="B332" s="42"/>
      <c r="C332" s="42"/>
      <c r="D332" s="42"/>
      <c r="E332" s="42"/>
      <c r="F332" s="43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</row>
    <row r="333" spans="1:17" x14ac:dyDescent="0.25">
      <c r="A333" s="41"/>
      <c r="B333" s="42"/>
      <c r="C333" s="42"/>
      <c r="D333" s="42"/>
      <c r="E333" s="42"/>
      <c r="F333" s="43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</row>
    <row r="334" spans="1:17" x14ac:dyDescent="0.25">
      <c r="A334" s="41"/>
      <c r="B334" s="42"/>
      <c r="C334" s="42"/>
      <c r="D334" s="42"/>
      <c r="E334" s="42"/>
      <c r="F334" s="43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</row>
    <row r="335" spans="1:17" x14ac:dyDescent="0.25">
      <c r="A335" s="41"/>
      <c r="B335" s="42"/>
      <c r="C335" s="42"/>
      <c r="D335" s="42"/>
      <c r="E335" s="42"/>
      <c r="F335" s="43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</row>
    <row r="336" spans="1:17" x14ac:dyDescent="0.25">
      <c r="A336" s="41"/>
      <c r="B336" s="42"/>
      <c r="C336" s="42"/>
      <c r="D336" s="42"/>
      <c r="E336" s="42"/>
      <c r="F336" s="43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</row>
    <row r="337" spans="1:17" x14ac:dyDescent="0.25">
      <c r="A337" s="41"/>
      <c r="B337" s="42"/>
      <c r="C337" s="42"/>
      <c r="D337" s="42"/>
      <c r="E337" s="42"/>
      <c r="F337" s="43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</row>
    <row r="338" spans="1:17" x14ac:dyDescent="0.25">
      <c r="A338" s="41"/>
      <c r="B338" s="42"/>
      <c r="C338" s="42"/>
      <c r="D338" s="42"/>
      <c r="E338" s="42"/>
      <c r="F338" s="43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</row>
    <row r="339" spans="1:17" x14ac:dyDescent="0.25">
      <c r="A339" s="41"/>
      <c r="B339" s="42"/>
      <c r="C339" s="42"/>
      <c r="D339" s="42"/>
      <c r="E339" s="42"/>
      <c r="F339" s="43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</row>
    <row r="340" spans="1:17" x14ac:dyDescent="0.25">
      <c r="A340" s="41"/>
      <c r="B340" s="42"/>
      <c r="C340" s="42"/>
      <c r="D340" s="42"/>
      <c r="E340" s="42"/>
      <c r="F340" s="43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</row>
    <row r="341" spans="1:17" x14ac:dyDescent="0.25">
      <c r="A341" s="41"/>
      <c r="B341" s="42"/>
      <c r="C341" s="42"/>
      <c r="D341" s="42"/>
      <c r="E341" s="42"/>
      <c r="F341" s="43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</row>
    <row r="342" spans="1:17" x14ac:dyDescent="0.25">
      <c r="A342" s="41"/>
      <c r="B342" s="42"/>
      <c r="C342" s="42"/>
      <c r="D342" s="42"/>
      <c r="E342" s="42"/>
      <c r="F342" s="43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</row>
    <row r="343" spans="1:17" x14ac:dyDescent="0.25">
      <c r="A343" s="41"/>
      <c r="B343" s="42"/>
      <c r="C343" s="42"/>
      <c r="D343" s="42"/>
      <c r="E343" s="42"/>
      <c r="F343" s="43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</row>
    <row r="344" spans="1:17" x14ac:dyDescent="0.25">
      <c r="A344" s="41"/>
      <c r="B344" s="42"/>
      <c r="C344" s="42"/>
      <c r="D344" s="42"/>
      <c r="E344" s="42"/>
      <c r="F344" s="43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</row>
    <row r="345" spans="1:17" x14ac:dyDescent="0.25">
      <c r="A345" s="41"/>
      <c r="B345" s="42"/>
      <c r="C345" s="42"/>
      <c r="D345" s="42"/>
      <c r="E345" s="42"/>
      <c r="F345" s="43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</row>
    <row r="346" spans="1:17" x14ac:dyDescent="0.25">
      <c r="A346" s="41"/>
      <c r="B346" s="42"/>
      <c r="C346" s="42"/>
      <c r="D346" s="42"/>
      <c r="E346" s="42"/>
      <c r="F346" s="43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</row>
    <row r="347" spans="1:17" x14ac:dyDescent="0.25">
      <c r="A347" s="41"/>
      <c r="B347" s="42"/>
      <c r="C347" s="42"/>
      <c r="D347" s="42"/>
      <c r="E347" s="42"/>
      <c r="F347" s="43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</row>
    <row r="348" spans="1:17" x14ac:dyDescent="0.25">
      <c r="A348" s="41"/>
      <c r="B348" s="42"/>
      <c r="C348" s="42"/>
      <c r="D348" s="42"/>
      <c r="E348" s="42"/>
      <c r="F348" s="43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</row>
    <row r="349" spans="1:17" x14ac:dyDescent="0.25">
      <c r="A349" s="41"/>
      <c r="B349" s="42"/>
      <c r="C349" s="42"/>
      <c r="D349" s="42"/>
      <c r="E349" s="42"/>
      <c r="F349" s="43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1:17" x14ac:dyDescent="0.25">
      <c r="A350" s="41"/>
      <c r="B350" s="42"/>
      <c r="C350" s="42"/>
      <c r="D350" s="42"/>
      <c r="E350" s="42"/>
      <c r="F350" s="43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1:17" x14ac:dyDescent="0.25">
      <c r="A351" s="41"/>
      <c r="B351" s="42"/>
      <c r="C351" s="42"/>
      <c r="D351" s="42"/>
      <c r="E351" s="42"/>
      <c r="F351" s="43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</row>
    <row r="352" spans="1:17" x14ac:dyDescent="0.25">
      <c r="A352" s="41"/>
      <c r="B352" s="42"/>
      <c r="C352" s="42"/>
      <c r="D352" s="42"/>
      <c r="E352" s="42"/>
      <c r="F352" s="43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</row>
    <row r="353" spans="1:17" x14ac:dyDescent="0.25">
      <c r="A353" s="41"/>
      <c r="B353" s="42"/>
      <c r="C353" s="42"/>
      <c r="D353" s="42"/>
      <c r="E353" s="42"/>
      <c r="F353" s="43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</row>
    <row r="354" spans="1:17" x14ac:dyDescent="0.25">
      <c r="A354" s="41"/>
      <c r="B354" s="42"/>
      <c r="C354" s="42"/>
      <c r="D354" s="42"/>
      <c r="E354" s="42"/>
      <c r="F354" s="43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</row>
    <row r="355" spans="1:17" x14ac:dyDescent="0.25">
      <c r="A355" s="41"/>
      <c r="B355" s="42"/>
      <c r="C355" s="42"/>
      <c r="D355" s="42"/>
      <c r="E355" s="42"/>
      <c r="F355" s="43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 spans="1:17" x14ac:dyDescent="0.25">
      <c r="A356" s="41"/>
      <c r="B356" s="42"/>
      <c r="C356" s="42"/>
      <c r="D356" s="42"/>
      <c r="E356" s="42"/>
      <c r="F356" s="43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</row>
    <row r="357" spans="1:17" x14ac:dyDescent="0.25">
      <c r="A357" s="41"/>
      <c r="B357" s="42"/>
      <c r="C357" s="42"/>
      <c r="D357" s="42"/>
      <c r="E357" s="42"/>
      <c r="F357" s="43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</row>
    <row r="358" spans="1:17" x14ac:dyDescent="0.25">
      <c r="A358" s="41"/>
      <c r="B358" s="42"/>
      <c r="C358" s="42"/>
      <c r="D358" s="42"/>
      <c r="E358" s="42"/>
      <c r="F358" s="43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</row>
    <row r="359" spans="1:17" x14ac:dyDescent="0.25">
      <c r="A359" s="41"/>
      <c r="B359" s="42"/>
      <c r="C359" s="42"/>
      <c r="D359" s="42"/>
      <c r="E359" s="42"/>
      <c r="F359" s="43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</row>
    <row r="360" spans="1:17" x14ac:dyDescent="0.25">
      <c r="A360" s="41"/>
      <c r="B360" s="42"/>
      <c r="C360" s="42"/>
      <c r="D360" s="42"/>
      <c r="E360" s="42"/>
      <c r="F360" s="43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</row>
    <row r="361" spans="1:17" x14ac:dyDescent="0.25">
      <c r="A361" s="41"/>
      <c r="B361" s="42"/>
      <c r="C361" s="42"/>
      <c r="D361" s="42"/>
      <c r="E361" s="42"/>
      <c r="F361" s="43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</row>
    <row r="362" spans="1:17" x14ac:dyDescent="0.25">
      <c r="A362" s="41"/>
      <c r="B362" s="42"/>
      <c r="C362" s="42"/>
      <c r="D362" s="42"/>
      <c r="E362" s="42"/>
      <c r="F362" s="43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</row>
    <row r="363" spans="1:17" x14ac:dyDescent="0.25">
      <c r="A363" s="41"/>
      <c r="B363" s="42"/>
      <c r="C363" s="42"/>
      <c r="D363" s="42"/>
      <c r="E363" s="42"/>
      <c r="F363" s="43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</row>
    <row r="364" spans="1:17" x14ac:dyDescent="0.25">
      <c r="A364" s="41"/>
      <c r="B364" s="42"/>
      <c r="C364" s="42"/>
      <c r="D364" s="42"/>
      <c r="E364" s="42"/>
      <c r="F364" s="43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</row>
    <row r="365" spans="1:17" x14ac:dyDescent="0.25">
      <c r="A365" s="41"/>
      <c r="B365" s="42"/>
      <c r="C365" s="42"/>
      <c r="D365" s="42"/>
      <c r="E365" s="42"/>
      <c r="F365" s="43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</row>
    <row r="366" spans="1:17" x14ac:dyDescent="0.25">
      <c r="A366" s="41"/>
      <c r="B366" s="42"/>
      <c r="C366" s="42"/>
      <c r="D366" s="42"/>
      <c r="E366" s="42"/>
      <c r="F366" s="43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</row>
    <row r="367" spans="1:17" x14ac:dyDescent="0.25">
      <c r="A367" s="41"/>
      <c r="B367" s="42"/>
      <c r="C367" s="42"/>
      <c r="D367" s="42"/>
      <c r="E367" s="42"/>
      <c r="F367" s="43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</row>
    <row r="368" spans="1:17" x14ac:dyDescent="0.25">
      <c r="A368" s="41"/>
      <c r="B368" s="42"/>
      <c r="C368" s="42"/>
      <c r="D368" s="42"/>
      <c r="E368" s="42"/>
      <c r="F368" s="43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</row>
    <row r="369" spans="1:17" x14ac:dyDescent="0.25">
      <c r="A369" s="41"/>
      <c r="B369" s="42"/>
      <c r="C369" s="42"/>
      <c r="D369" s="42"/>
      <c r="E369" s="42"/>
      <c r="F369" s="43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</row>
    <row r="370" spans="1:17" x14ac:dyDescent="0.25">
      <c r="A370" s="41"/>
      <c r="B370" s="42"/>
      <c r="C370" s="42"/>
      <c r="D370" s="42"/>
      <c r="E370" s="42"/>
      <c r="F370" s="43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</row>
    <row r="371" spans="1:17" x14ac:dyDescent="0.25">
      <c r="A371" s="41"/>
      <c r="B371" s="42"/>
      <c r="C371" s="42"/>
      <c r="D371" s="42"/>
      <c r="E371" s="42"/>
      <c r="F371" s="43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</row>
    <row r="372" spans="1:17" x14ac:dyDescent="0.25">
      <c r="A372" s="41"/>
      <c r="B372" s="42"/>
      <c r="C372" s="42"/>
      <c r="D372" s="42"/>
      <c r="E372" s="42"/>
      <c r="F372" s="43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1:17" x14ac:dyDescent="0.25">
      <c r="A373" s="41"/>
      <c r="B373" s="42"/>
      <c r="C373" s="42"/>
      <c r="D373" s="42"/>
      <c r="E373" s="42"/>
      <c r="F373" s="43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</row>
    <row r="374" spans="1:17" x14ac:dyDescent="0.25">
      <c r="A374" s="41"/>
      <c r="B374" s="42"/>
      <c r="C374" s="42"/>
      <c r="D374" s="42"/>
      <c r="E374" s="42"/>
      <c r="F374" s="43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</row>
    <row r="375" spans="1:17" x14ac:dyDescent="0.25">
      <c r="A375" s="41"/>
      <c r="B375" s="42"/>
      <c r="C375" s="42"/>
      <c r="D375" s="42"/>
      <c r="E375" s="42"/>
      <c r="F375" s="43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</row>
    <row r="376" spans="1:17" x14ac:dyDescent="0.25">
      <c r="A376" s="41"/>
      <c r="B376" s="42"/>
      <c r="C376" s="42"/>
      <c r="D376" s="42"/>
      <c r="E376" s="42"/>
      <c r="F376" s="43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</row>
    <row r="377" spans="1:17" x14ac:dyDescent="0.25">
      <c r="A377" s="41"/>
      <c r="B377" s="42"/>
      <c r="C377" s="42"/>
      <c r="D377" s="42"/>
      <c r="E377" s="42"/>
      <c r="F377" s="43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</row>
    <row r="378" spans="1:17" x14ac:dyDescent="0.25">
      <c r="A378" s="41"/>
      <c r="B378" s="42"/>
      <c r="C378" s="42"/>
      <c r="D378" s="42"/>
      <c r="E378" s="42"/>
      <c r="F378" s="43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</row>
    <row r="379" spans="1:17" x14ac:dyDescent="0.25">
      <c r="A379" s="41"/>
      <c r="B379" s="42"/>
      <c r="C379" s="42"/>
      <c r="D379" s="42"/>
      <c r="E379" s="42"/>
      <c r="F379" s="43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</row>
    <row r="380" spans="1:17" x14ac:dyDescent="0.25">
      <c r="A380" s="41"/>
      <c r="B380" s="42"/>
      <c r="C380" s="42"/>
      <c r="D380" s="42"/>
      <c r="E380" s="42"/>
      <c r="F380" s="43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</row>
    <row r="381" spans="1:17" x14ac:dyDescent="0.25">
      <c r="A381" s="41"/>
      <c r="B381" s="42"/>
      <c r="C381" s="42"/>
      <c r="D381" s="42"/>
      <c r="E381" s="42"/>
      <c r="F381" s="43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</row>
    <row r="382" spans="1:17" x14ac:dyDescent="0.25">
      <c r="A382" s="41"/>
      <c r="B382" s="42"/>
      <c r="C382" s="42"/>
      <c r="D382" s="42"/>
      <c r="E382" s="42"/>
      <c r="F382" s="43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 spans="1:17" x14ac:dyDescent="0.25">
      <c r="A383" s="41"/>
      <c r="B383" s="42"/>
      <c r="C383" s="42"/>
      <c r="D383" s="42"/>
      <c r="E383" s="42"/>
      <c r="F383" s="43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</row>
    <row r="384" spans="1:17" x14ac:dyDescent="0.25">
      <c r="A384" s="41"/>
      <c r="B384" s="42"/>
      <c r="C384" s="42"/>
      <c r="D384" s="42"/>
      <c r="E384" s="42"/>
      <c r="F384" s="43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</row>
    <row r="385" spans="1:17" x14ac:dyDescent="0.25">
      <c r="A385" s="41"/>
      <c r="B385" s="42"/>
      <c r="C385" s="42"/>
      <c r="D385" s="42"/>
      <c r="E385" s="42"/>
      <c r="F385" s="43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</row>
    <row r="386" spans="1:17" x14ac:dyDescent="0.25">
      <c r="A386" s="41"/>
      <c r="B386" s="42"/>
      <c r="C386" s="42"/>
      <c r="D386" s="42"/>
      <c r="E386" s="42"/>
      <c r="F386" s="43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</row>
    <row r="387" spans="1:17" x14ac:dyDescent="0.25">
      <c r="A387" s="41"/>
      <c r="B387" s="42"/>
      <c r="C387" s="42"/>
      <c r="D387" s="42"/>
      <c r="E387" s="42"/>
      <c r="F387" s="43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</row>
    <row r="388" spans="1:17" x14ac:dyDescent="0.25">
      <c r="A388" s="41"/>
      <c r="B388" s="42"/>
      <c r="C388" s="42"/>
      <c r="D388" s="42"/>
      <c r="E388" s="42"/>
      <c r="F388" s="43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</row>
    <row r="389" spans="1:17" x14ac:dyDescent="0.25">
      <c r="A389" s="41"/>
      <c r="B389" s="42"/>
      <c r="C389" s="42"/>
      <c r="D389" s="42"/>
      <c r="E389" s="42"/>
      <c r="F389" s="43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</row>
    <row r="390" spans="1:17" x14ac:dyDescent="0.25">
      <c r="A390" s="41"/>
      <c r="B390" s="42"/>
      <c r="C390" s="42"/>
      <c r="D390" s="42"/>
      <c r="E390" s="42"/>
      <c r="F390" s="43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</row>
    <row r="391" spans="1:17" x14ac:dyDescent="0.25">
      <c r="A391" s="41"/>
      <c r="B391" s="42"/>
      <c r="C391" s="42"/>
      <c r="D391" s="42"/>
      <c r="E391" s="42"/>
      <c r="F391" s="43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</row>
    <row r="392" spans="1:17" x14ac:dyDescent="0.25">
      <c r="A392" s="41"/>
      <c r="B392" s="42"/>
      <c r="C392" s="42"/>
      <c r="D392" s="42"/>
      <c r="E392" s="42"/>
      <c r="F392" s="43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</row>
    <row r="393" spans="1:17" x14ac:dyDescent="0.25">
      <c r="A393" s="41"/>
      <c r="B393" s="42"/>
      <c r="C393" s="42"/>
      <c r="D393" s="42"/>
      <c r="E393" s="42"/>
      <c r="F393" s="43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</row>
    <row r="394" spans="1:17" x14ac:dyDescent="0.25">
      <c r="A394" s="41"/>
      <c r="B394" s="42"/>
      <c r="C394" s="42"/>
      <c r="D394" s="42"/>
      <c r="E394" s="42"/>
      <c r="F394" s="43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 spans="1:17" x14ac:dyDescent="0.25">
      <c r="A395" s="41"/>
      <c r="B395" s="42"/>
      <c r="C395" s="42"/>
      <c r="D395" s="42"/>
      <c r="E395" s="42"/>
      <c r="F395" s="43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 spans="1:17" x14ac:dyDescent="0.25">
      <c r="A396" s="41"/>
      <c r="B396" s="42"/>
      <c r="C396" s="42"/>
      <c r="D396" s="42"/>
      <c r="E396" s="42"/>
      <c r="F396" s="43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</row>
    <row r="397" spans="1:17" x14ac:dyDescent="0.25">
      <c r="A397" s="41"/>
      <c r="B397" s="42"/>
      <c r="C397" s="42"/>
      <c r="D397" s="42"/>
      <c r="E397" s="42"/>
      <c r="F397" s="43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</row>
    <row r="398" spans="1:17" x14ac:dyDescent="0.25">
      <c r="A398" s="41"/>
      <c r="B398" s="42"/>
      <c r="C398" s="42"/>
      <c r="D398" s="42"/>
      <c r="E398" s="42"/>
      <c r="F398" s="43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</row>
    <row r="399" spans="1:17" x14ac:dyDescent="0.25">
      <c r="A399" s="41"/>
      <c r="B399" s="42"/>
      <c r="C399" s="42"/>
      <c r="D399" s="42"/>
      <c r="E399" s="42"/>
      <c r="F399" s="43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</row>
    <row r="400" spans="1:17" x14ac:dyDescent="0.25">
      <c r="A400" s="41"/>
      <c r="B400" s="42"/>
      <c r="C400" s="42"/>
      <c r="D400" s="42"/>
      <c r="E400" s="42"/>
      <c r="F400" s="43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</row>
    <row r="401" spans="1:17" x14ac:dyDescent="0.25">
      <c r="A401" s="41"/>
      <c r="B401" s="42"/>
      <c r="C401" s="42"/>
      <c r="D401" s="42"/>
      <c r="E401" s="42"/>
      <c r="F401" s="43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</row>
    <row r="402" spans="1:17" x14ac:dyDescent="0.25">
      <c r="A402" s="41"/>
      <c r="B402" s="42"/>
      <c r="C402" s="42"/>
      <c r="D402" s="42"/>
      <c r="E402" s="42"/>
      <c r="F402" s="43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</row>
    <row r="403" spans="1:17" x14ac:dyDescent="0.25">
      <c r="A403" s="41"/>
      <c r="B403" s="42"/>
      <c r="C403" s="42"/>
      <c r="D403" s="42"/>
      <c r="E403" s="42"/>
      <c r="F403" s="43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 spans="1:17" x14ac:dyDescent="0.25">
      <c r="A404" s="41"/>
      <c r="B404" s="42"/>
      <c r="C404" s="42"/>
      <c r="D404" s="42"/>
      <c r="E404" s="42"/>
      <c r="F404" s="43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</row>
    <row r="405" spans="1:17" x14ac:dyDescent="0.25">
      <c r="A405" s="41"/>
      <c r="B405" s="42"/>
      <c r="C405" s="42"/>
      <c r="D405" s="42"/>
      <c r="E405" s="42"/>
      <c r="F405" s="43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</row>
    <row r="406" spans="1:17" x14ac:dyDescent="0.25">
      <c r="A406" s="41"/>
      <c r="B406" s="42"/>
      <c r="C406" s="42"/>
      <c r="D406" s="42"/>
      <c r="E406" s="42"/>
      <c r="F406" s="43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</row>
    <row r="407" spans="1:17" x14ac:dyDescent="0.25">
      <c r="A407" s="41"/>
      <c r="B407" s="42"/>
      <c r="C407" s="42"/>
      <c r="D407" s="42"/>
      <c r="E407" s="42"/>
      <c r="F407" s="43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</row>
    <row r="408" spans="1:17" x14ac:dyDescent="0.25">
      <c r="A408" s="41"/>
      <c r="B408" s="42"/>
      <c r="C408" s="42"/>
      <c r="D408" s="42"/>
      <c r="E408" s="42"/>
      <c r="F408" s="43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</row>
    <row r="409" spans="1:17" x14ac:dyDescent="0.25">
      <c r="A409" s="41"/>
      <c r="B409" s="42"/>
      <c r="C409" s="42"/>
      <c r="D409" s="42"/>
      <c r="E409" s="42"/>
      <c r="F409" s="43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</row>
    <row r="410" spans="1:17" x14ac:dyDescent="0.25">
      <c r="A410" s="41"/>
      <c r="B410" s="42"/>
      <c r="C410" s="42"/>
      <c r="D410" s="42"/>
      <c r="E410" s="42"/>
      <c r="F410" s="43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</row>
    <row r="411" spans="1:17" x14ac:dyDescent="0.25">
      <c r="A411" s="41"/>
      <c r="B411" s="42"/>
      <c r="C411" s="42"/>
      <c r="D411" s="42"/>
      <c r="E411" s="42"/>
      <c r="F411" s="43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</row>
    <row r="412" spans="1:17" x14ac:dyDescent="0.25">
      <c r="A412" s="41"/>
      <c r="B412" s="42"/>
      <c r="C412" s="42"/>
      <c r="D412" s="42"/>
      <c r="E412" s="42"/>
      <c r="F412" s="43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</row>
    <row r="413" spans="1:17" x14ac:dyDescent="0.25">
      <c r="A413" s="41"/>
      <c r="B413" s="42"/>
      <c r="C413" s="42"/>
      <c r="D413" s="42"/>
      <c r="E413" s="42"/>
      <c r="F413" s="43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</row>
    <row r="414" spans="1:17" x14ac:dyDescent="0.25">
      <c r="A414" s="41"/>
      <c r="B414" s="42"/>
      <c r="C414" s="42"/>
      <c r="D414" s="42"/>
      <c r="E414" s="42"/>
      <c r="F414" s="43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</row>
    <row r="415" spans="1:17" x14ac:dyDescent="0.25">
      <c r="A415" s="41"/>
      <c r="B415" s="42"/>
      <c r="C415" s="42"/>
      <c r="D415" s="42"/>
      <c r="E415" s="42"/>
      <c r="F415" s="43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</row>
    <row r="416" spans="1:17" x14ac:dyDescent="0.25">
      <c r="A416" s="41"/>
      <c r="B416" s="42"/>
      <c r="C416" s="42"/>
      <c r="D416" s="42"/>
      <c r="E416" s="42"/>
      <c r="F416" s="43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</row>
    <row r="417" spans="1:17" x14ac:dyDescent="0.25">
      <c r="A417" s="41"/>
      <c r="B417" s="42"/>
      <c r="C417" s="42"/>
      <c r="D417" s="42"/>
      <c r="E417" s="42"/>
      <c r="F417" s="43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</row>
    <row r="418" spans="1:17" x14ac:dyDescent="0.25">
      <c r="A418" s="41"/>
      <c r="B418" s="42"/>
      <c r="C418" s="42"/>
      <c r="D418" s="42"/>
      <c r="E418" s="42"/>
      <c r="F418" s="43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</row>
  </sheetData>
  <mergeCells count="210">
    <mergeCell ref="A88:A91"/>
    <mergeCell ref="B89:B91"/>
    <mergeCell ref="C97:D97"/>
    <mergeCell ref="B27:B29"/>
    <mergeCell ref="C103:D103"/>
    <mergeCell ref="B39:B40"/>
    <mergeCell ref="C27:D27"/>
    <mergeCell ref="A41:A47"/>
    <mergeCell ref="B46:B47"/>
    <mergeCell ref="C46:D46"/>
    <mergeCell ref="B74:B76"/>
    <mergeCell ref="C74:D74"/>
    <mergeCell ref="A48:A63"/>
    <mergeCell ref="A64:A68"/>
    <mergeCell ref="C42:D42"/>
    <mergeCell ref="C30:D30"/>
    <mergeCell ref="B31:B33"/>
    <mergeCell ref="C31:D31"/>
    <mergeCell ref="B81:B84"/>
    <mergeCell ref="A69:A84"/>
    <mergeCell ref="C89:D89"/>
    <mergeCell ref="B60:B61"/>
    <mergeCell ref="C60:D60"/>
    <mergeCell ref="A34:A40"/>
    <mergeCell ref="C8:D8"/>
    <mergeCell ref="C5:D5"/>
    <mergeCell ref="B22:B23"/>
    <mergeCell ref="C22:D22"/>
    <mergeCell ref="B10:B11"/>
    <mergeCell ref="C10:D10"/>
    <mergeCell ref="C19:D19"/>
    <mergeCell ref="C81:D81"/>
    <mergeCell ref="C53:D53"/>
    <mergeCell ref="C58:D58"/>
    <mergeCell ref="C51:D51"/>
    <mergeCell ref="B49:B50"/>
    <mergeCell ref="B67:B68"/>
    <mergeCell ref="C67:D67"/>
    <mergeCell ref="C65:D65"/>
    <mergeCell ref="C68:D68"/>
    <mergeCell ref="C62:D62"/>
    <mergeCell ref="C69:D69"/>
    <mergeCell ref="C48:D48"/>
    <mergeCell ref="C64:D64"/>
    <mergeCell ref="B16:B17"/>
    <mergeCell ref="B24:B26"/>
    <mergeCell ref="B70:B71"/>
    <mergeCell ref="C70:D70"/>
    <mergeCell ref="A9:A17"/>
    <mergeCell ref="B12:B13"/>
    <mergeCell ref="C34:D34"/>
    <mergeCell ref="C21:D21"/>
    <mergeCell ref="C41:D41"/>
    <mergeCell ref="C9:D9"/>
    <mergeCell ref="C12:D12"/>
    <mergeCell ref="C16:D16"/>
    <mergeCell ref="C24:D24"/>
    <mergeCell ref="A18:A20"/>
    <mergeCell ref="C18:D18"/>
    <mergeCell ref="B19:B20"/>
    <mergeCell ref="C35:D35"/>
    <mergeCell ref="B36:B37"/>
    <mergeCell ref="B14:B15"/>
    <mergeCell ref="C14:D14"/>
    <mergeCell ref="C133:D133"/>
    <mergeCell ref="B133:B134"/>
    <mergeCell ref="C126:D126"/>
    <mergeCell ref="B151:B153"/>
    <mergeCell ref="B131:B132"/>
    <mergeCell ref="C129:D129"/>
    <mergeCell ref="F1:G1"/>
    <mergeCell ref="B44:B45"/>
    <mergeCell ref="B42:B43"/>
    <mergeCell ref="C44:D44"/>
    <mergeCell ref="A2:F2"/>
    <mergeCell ref="C3:D4"/>
    <mergeCell ref="B6:B8"/>
    <mergeCell ref="A85:A87"/>
    <mergeCell ref="B86:B87"/>
    <mergeCell ref="C86:D86"/>
    <mergeCell ref="F3:F4"/>
    <mergeCell ref="G3:G4"/>
    <mergeCell ref="A6:A8"/>
    <mergeCell ref="A3:A4"/>
    <mergeCell ref="B3:B4"/>
    <mergeCell ref="E3:E4"/>
    <mergeCell ref="C6:D6"/>
    <mergeCell ref="C7:D7"/>
    <mergeCell ref="A210:A217"/>
    <mergeCell ref="B211:B213"/>
    <mergeCell ref="B214:B217"/>
    <mergeCell ref="B206:B207"/>
    <mergeCell ref="B208:B209"/>
    <mergeCell ref="B203:B205"/>
    <mergeCell ref="B162:B163"/>
    <mergeCell ref="B194:B196"/>
    <mergeCell ref="A197:A209"/>
    <mergeCell ref="B200:B202"/>
    <mergeCell ref="A179:A196"/>
    <mergeCell ref="B180:B181"/>
    <mergeCell ref="B182:B183"/>
    <mergeCell ref="B184:B185"/>
    <mergeCell ref="B186:B188"/>
    <mergeCell ref="B189:B191"/>
    <mergeCell ref="B192:B193"/>
    <mergeCell ref="A154:A165"/>
    <mergeCell ref="B164:B165"/>
    <mergeCell ref="B156:B157"/>
    <mergeCell ref="B158:B159"/>
    <mergeCell ref="B198:B199"/>
    <mergeCell ref="A166:A178"/>
    <mergeCell ref="C214:D214"/>
    <mergeCell ref="C192:D192"/>
    <mergeCell ref="C194:D194"/>
    <mergeCell ref="C200:D200"/>
    <mergeCell ref="C197:D197"/>
    <mergeCell ref="C186:D186"/>
    <mergeCell ref="C189:D189"/>
    <mergeCell ref="C208:D208"/>
    <mergeCell ref="C210:D210"/>
    <mergeCell ref="C206:D206"/>
    <mergeCell ref="C198:D198"/>
    <mergeCell ref="C182:D182"/>
    <mergeCell ref="C184:D184"/>
    <mergeCell ref="C203:D203"/>
    <mergeCell ref="C156:D156"/>
    <mergeCell ref="C211:D211"/>
    <mergeCell ref="C162:D162"/>
    <mergeCell ref="C179:D179"/>
    <mergeCell ref="C157:D157"/>
    <mergeCell ref="C158:D158"/>
    <mergeCell ref="C180:D180"/>
    <mergeCell ref="A126:A149"/>
    <mergeCell ref="C117:D117"/>
    <mergeCell ref="B117:B118"/>
    <mergeCell ref="A92:A118"/>
    <mergeCell ref="C135:D135"/>
    <mergeCell ref="B129:B130"/>
    <mergeCell ref="C127:D127"/>
    <mergeCell ref="B127:B128"/>
    <mergeCell ref="A150:A151"/>
    <mergeCell ref="A119:A125"/>
    <mergeCell ref="B120:B121"/>
    <mergeCell ref="B122:B123"/>
    <mergeCell ref="B124:B125"/>
    <mergeCell ref="C107:D107"/>
    <mergeCell ref="C120:D120"/>
    <mergeCell ref="C122:D122"/>
    <mergeCell ref="C124:D124"/>
    <mergeCell ref="C119:D119"/>
    <mergeCell ref="B111:B112"/>
    <mergeCell ref="C111:D111"/>
    <mergeCell ref="C151:D151"/>
    <mergeCell ref="B148:B149"/>
    <mergeCell ref="C146:D146"/>
    <mergeCell ref="B93:B96"/>
    <mergeCell ref="B144:B145"/>
    <mergeCell ref="C144:D144"/>
    <mergeCell ref="B160:B161"/>
    <mergeCell ref="C160:D160"/>
    <mergeCell ref="B167:B168"/>
    <mergeCell ref="B171:B172"/>
    <mergeCell ref="C148:D148"/>
    <mergeCell ref="C142:D142"/>
    <mergeCell ref="B142:B143"/>
    <mergeCell ref="C139:D139"/>
    <mergeCell ref="B139:B141"/>
    <mergeCell ref="C137:D137"/>
    <mergeCell ref="B137:B138"/>
    <mergeCell ref="B135:B136"/>
    <mergeCell ref="B65:B66"/>
    <mergeCell ref="C164:D164"/>
    <mergeCell ref="C38:D38"/>
    <mergeCell ref="B58:B59"/>
    <mergeCell ref="B62:B63"/>
    <mergeCell ref="B53:B55"/>
    <mergeCell ref="B51:B52"/>
    <mergeCell ref="C49:D49"/>
    <mergeCell ref="B72:B73"/>
    <mergeCell ref="C72:D72"/>
    <mergeCell ref="C155:D155"/>
    <mergeCell ref="C87:D87"/>
    <mergeCell ref="C150:D150"/>
    <mergeCell ref="C154:D154"/>
    <mergeCell ref="C99:D99"/>
    <mergeCell ref="C101:D101"/>
    <mergeCell ref="C131:D131"/>
    <mergeCell ref="B109:B110"/>
    <mergeCell ref="C109:D109"/>
    <mergeCell ref="B115:B116"/>
    <mergeCell ref="C115:D115"/>
    <mergeCell ref="B103:B104"/>
    <mergeCell ref="B105:B106"/>
    <mergeCell ref="B97:B98"/>
    <mergeCell ref="B99:B100"/>
    <mergeCell ref="B101:B102"/>
    <mergeCell ref="B107:B108"/>
    <mergeCell ref="C105:D105"/>
    <mergeCell ref="B56:B57"/>
    <mergeCell ref="C56:D56"/>
    <mergeCell ref="C79:D79"/>
    <mergeCell ref="B79:B80"/>
    <mergeCell ref="B77:B78"/>
    <mergeCell ref="C77:D77"/>
    <mergeCell ref="C85:D85"/>
    <mergeCell ref="B113:B114"/>
    <mergeCell ref="C113:D113"/>
    <mergeCell ref="C88:D88"/>
    <mergeCell ref="C92:D92"/>
    <mergeCell ref="C93:D9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2021-03-29T12:24:54Z</cp:lastPrinted>
  <dcterms:created xsi:type="dcterms:W3CDTF">2013-08-01T10:04:59Z</dcterms:created>
  <dcterms:modified xsi:type="dcterms:W3CDTF">2021-03-29T12:26:23Z</dcterms:modified>
</cp:coreProperties>
</file>